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0785" firstSheet="1" activeTab="1"/>
  </bookViews>
  <sheets>
    <sheet name="приложен 1 (3)" sheetId="1" state="hidden" r:id="rId1"/>
    <sheet name="приложен 1)" sheetId="2" r:id="rId2"/>
    <sheet name="приложен2" sheetId="3" state="hidden" r:id="rId3"/>
    <sheet name="2-3" sheetId="4" r:id="rId4"/>
    <sheet name="4" sheetId="5" state="hidden" r:id="rId5"/>
    <sheet name="3-5" sheetId="6" r:id="rId6"/>
    <sheet name="6" sheetId="7" state="hidden" r:id="rId7"/>
    <sheet name="8-1" sheetId="8" state="hidden" r:id="rId8"/>
    <sheet name="4-7" sheetId="9" r:id="rId9"/>
    <sheet name="4-9" sheetId="10" state="hidden" r:id="rId10"/>
    <sheet name="10" sheetId="11" state="hidden" r:id="rId11"/>
    <sheet name="11" sheetId="12" state="hidden" r:id="rId12"/>
    <sheet name="12" sheetId="13" state="hidden" r:id="rId13"/>
    <sheet name="5-13" sheetId="14" state="hidden" r:id="rId14"/>
    <sheet name="14" sheetId="15" state="hidden" r:id="rId15"/>
    <sheet name="5-15" sheetId="16" r:id="rId16"/>
    <sheet name="16" sheetId="17" state="hidden" r:id="rId17"/>
    <sheet name="17" sheetId="18" state="hidden" r:id="rId18"/>
    <sheet name="18" sheetId="19" state="hidden" r:id="rId19"/>
    <sheet name="Лист1" sheetId="20" state="hidden" r:id="rId20"/>
    <sheet name="Лист2" sheetId="21" state="hidden" r:id="rId21"/>
    <sheet name="Лист5" sheetId="22" r:id="rId22"/>
    <sheet name="Лист3" sheetId="23" r:id="rId23"/>
  </sheets>
  <definedNames>
    <definedName name="_xlnm.Print_Titles" localSheetId="3">'2-3'!$28:$28</definedName>
    <definedName name="_xlnm.Print_Titles" localSheetId="5">'3-5'!$27:$27</definedName>
    <definedName name="_xlnm.Print_Titles" localSheetId="4">'4'!$23:$23</definedName>
    <definedName name="_xlnm.Print_Titles" localSheetId="8">'4-7'!$28:$28</definedName>
    <definedName name="_xlnm.Print_Titles" localSheetId="6">'6'!$23:$23</definedName>
    <definedName name="_xlnm.Print_Titles" localSheetId="7">'8-1'!$23:$23</definedName>
    <definedName name="_xlnm.Print_Area" localSheetId="17">'17'!$A$2:$J$23</definedName>
    <definedName name="_xlnm.Print_Area" localSheetId="18">'18'!$A$2:$J$23</definedName>
    <definedName name="_xlnm.Print_Area" localSheetId="3">'2-3'!$A$1:$T$245</definedName>
    <definedName name="_xlnm.Print_Area" localSheetId="5">'3-5'!$A$1:$T$272</definedName>
    <definedName name="_xlnm.Print_Area" localSheetId="8">'4-7'!$A$1:$T$245</definedName>
    <definedName name="_xlnm.Print_Area" localSheetId="0">'приложен 1 (3)'!$A$1:$M$88</definedName>
    <definedName name="_xlnm.Print_Area" localSheetId="1">'приложен 1)'!$A$1:$P$94</definedName>
    <definedName name="_xlnm.Print_Area" localSheetId="2">'приложен2'!$A$1:$V$83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<sst xmlns="http://schemas.openxmlformats.org/spreadsheetml/2006/main" count="8054" uniqueCount="626">
  <si>
    <t>2.1.Кредитные договоры заключенные в 2014 году сроком до 3-х лет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</si>
  <si>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</si>
  <si>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</si>
  <si>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</si>
  <si>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</si>
  <si>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</si>
  <si>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</si>
  <si>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</si>
  <si>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</si>
  <si>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</si>
  <si>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</si>
  <si>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</si>
  <si>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</si>
  <si>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</si>
  <si>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</si>
  <si>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</si>
  <si>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</si>
  <si>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</si>
  <si>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</si>
  <si>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</si>
  <si>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>Приложение 2</t>
  </si>
  <si>
    <t>Зерновское сельское поселение</t>
  </si>
  <si>
    <t>000 2 02 10000 00 0000 150</t>
  </si>
  <si>
    <t>000 1 13 01995 10 0000 150</t>
  </si>
  <si>
    <t>000 2 02 35118 10 0000 150</t>
  </si>
  <si>
    <t>000 2 02 30000 00 0000 150</t>
  </si>
  <si>
    <t>000 2 02 49999 10 0000 150</t>
  </si>
  <si>
    <t xml:space="preserve"> 000 2 02 40000 00 0000 150</t>
  </si>
  <si>
    <t>Прочие доходы от компенсации затрат бюджетов сельских поселений</t>
  </si>
  <si>
    <t>000 1 13 02995 10 0000 130</t>
  </si>
  <si>
    <t>000 2 02 30024 10 0000 150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</si>
  <si>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</si>
  <si>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Приложение 10</t>
  </si>
  <si>
    <t>Программа муниципальных внутренних заимствований Зерновского</t>
  </si>
  <si>
    <t>дефиц</t>
  </si>
  <si>
    <t>Другие общегосударственные вопросы</t>
  </si>
  <si>
    <t>Дотации бюджетам поселений на выравнивание бюджетной обеспеченности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</si>
  <si>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</si>
  <si>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</si>
  <si>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87000S2480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</si>
  <si>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</si>
  <si>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</si>
  <si>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</si>
  <si>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</si>
  <si>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</si>
  <si>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</si>
  <si>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Прочие межбюджетные трансферты, передоваемые бюджетам сельских поселений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</si>
  <si>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</si>
  <si>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</si>
  <si>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</si>
  <si>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Дорожное хозяйство(дорожные фонды)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</si>
  <si>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</si>
  <si>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</si>
  <si>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</si>
  <si>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</si>
  <si>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</si>
  <si>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5212603</t>
  </si>
  <si>
    <t>Другие вопросы в области национальной экономики</t>
  </si>
  <si>
    <t>разница</t>
  </si>
  <si>
    <t>%</t>
  </si>
  <si>
    <t>Мобилизационная и вневойсковая подготовка</t>
  </si>
  <si>
    <t>Уменьшение прочих остатков денежных средств бюджетов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</si>
  <si>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</si>
  <si>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Приложение 3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</si>
  <si>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</si>
  <si>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</si>
  <si>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</si>
  <si>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</si>
  <si>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2 02 03024 10 0000 151</t>
  </si>
  <si>
    <t>0804600000</t>
  </si>
  <si>
    <t>Осуществление отдельных областных государственных полномочий</t>
  </si>
  <si>
    <t>Капитальные вложения в объекты государственной (муниципальной) собственности</t>
  </si>
  <si>
    <t>Осуществление отдельных областных государственных полномочий в сфере водоснабжения и водоотведения</t>
  </si>
  <si>
    <t>Межбюджетные трансферты</t>
  </si>
  <si>
    <t>0200272600</t>
  </si>
  <si>
    <t>Глава Новогромовского сельского поселения</t>
  </si>
  <si>
    <t>Общеэкономические вопросы</t>
  </si>
  <si>
    <t>950 01 03 01 00 10 0000 710</t>
  </si>
  <si>
    <t>Погашение бюджетами сельских поселений кредитов от кредитных организаций в валюте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</si>
  <si>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</si>
  <si>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</si>
  <si>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000 1 11 05025 10 0000 120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</si>
  <si>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</si>
  <si>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000 1 14 00000 00 0000 000</t>
  </si>
  <si>
    <t>госполномочия</t>
  </si>
  <si>
    <t>1.Кредиты кредитных организаций в валюте Российской Федерации</t>
  </si>
  <si>
    <t>в том числе: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</si>
  <si>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</si>
  <si>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</si>
  <si>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</si>
  <si>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</si>
  <si>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</si>
  <si>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К О Д Ы классификации расходов бюджетов</t>
  </si>
  <si>
    <t>главный распорядитель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</si>
  <si>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</si>
  <si>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</si>
  <si>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</si>
  <si>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</si>
  <si>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</si>
  <si>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</si>
  <si>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</si>
  <si>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</si>
  <si>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</si>
  <si>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</si>
  <si>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</si>
  <si>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950 01 02 00 00 10 0000 710</t>
  </si>
  <si>
    <t xml:space="preserve">к Решению Думы </t>
  </si>
  <si>
    <t>0200173110</t>
  </si>
  <si>
    <t>Объем заимствований, всего</t>
  </si>
  <si>
    <t>3.Бюджетные кредиты от других бюджетов бюджетной системы Российской федерации</t>
  </si>
  <si>
    <t>1 11 05013 10 0000 120</t>
  </si>
  <si>
    <t>2 19 05000 10 0000 151</t>
  </si>
  <si>
    <t>1 14 06013 10 0000 430</t>
  </si>
  <si>
    <t>Наименование программы</t>
  </si>
  <si>
    <t>Бюджетная классификация</t>
  </si>
  <si>
    <t>Всего:</t>
  </si>
  <si>
    <t>КВСР</t>
  </si>
  <si>
    <t>КЦСР</t>
  </si>
  <si>
    <t>КВР</t>
  </si>
  <si>
    <t>ЭКР</t>
  </si>
  <si>
    <t>сумма</t>
  </si>
  <si>
    <t>№ п/п</t>
  </si>
  <si>
    <t>Приложение № 12</t>
  </si>
  <si>
    <t>Приложение № 13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</si>
  <si>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</si>
  <si>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</si>
  <si>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</si>
  <si>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</si>
  <si>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</si>
  <si>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</si>
  <si>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</si>
  <si>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</si>
  <si>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</si>
  <si>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Содействие в реализации мероприятий в области энергосбереженияи повышения энергетической эффективности в бюджетной сфере</t>
  </si>
  <si>
    <t>64010Э0003</t>
  </si>
  <si>
    <t>надо</t>
  </si>
  <si>
    <t>Получение бюджетных кредитов от других бюджетов бюджетной системы Российской Федерации в валюте Российской Федерации</t>
  </si>
  <si>
    <t>Дотации бюджетам поселений на выравнивание уровня бюджетной обеспеченности (областной бюджет)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</si>
  <si>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</si>
  <si>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</si>
  <si>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</si>
  <si>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</si>
  <si>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</si>
  <si>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</si>
  <si>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</si>
  <si>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</si>
  <si>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</si>
  <si>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</si>
  <si>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</si>
  <si>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</si>
  <si>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</si>
  <si>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</si>
  <si>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</si>
  <si>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</si>
  <si>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</si>
  <si>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</si>
  <si>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</si>
  <si>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1 09 04053 10 0000 110</t>
  </si>
  <si>
    <t>Наименование показателя</t>
  </si>
  <si>
    <t>01</t>
  </si>
  <si>
    <t>02</t>
  </si>
  <si>
    <t>500</t>
  </si>
  <si>
    <t>200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</si>
  <si>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</si>
  <si>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</si>
  <si>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</si>
  <si>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Профессиональная подготовка, переподготовка и повышение квалификации</t>
  </si>
  <si>
    <t>4340000</t>
  </si>
  <si>
    <t>2.Бюджетные кредиты от других бюджетов бюджетной системы Российской федерации</t>
  </si>
  <si>
    <t>03</t>
  </si>
  <si>
    <t>04</t>
  </si>
  <si>
    <t>Центральный аппарат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</si>
  <si>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</si>
  <si>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</si>
  <si>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</si>
  <si>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</si>
  <si>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</si>
  <si>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</si>
  <si>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Прочие расходы</t>
  </si>
  <si>
    <t>300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</si>
  <si>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</si>
  <si>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</si>
  <si>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</si>
  <si>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</si>
  <si>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Обслуживание государственного (муниципального) долга</t>
  </si>
  <si>
    <t>Резервные фонды</t>
  </si>
  <si>
    <t>12</t>
  </si>
  <si>
    <t>доходы</t>
  </si>
  <si>
    <t>расходы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</si>
  <si>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</si>
  <si>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</si>
  <si>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</si>
  <si>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</si>
  <si>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</si>
  <si>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</si>
  <si>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</si>
  <si>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</si>
  <si>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</si>
  <si>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</si>
  <si>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</si>
  <si>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</si>
  <si>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0904709999</t>
  </si>
  <si>
    <t>09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</si>
  <si>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</si>
  <si>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</si>
  <si>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</si>
  <si>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</si>
  <si>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</si>
  <si>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</si>
  <si>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</si>
  <si>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2 02 01001 10 0000 151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</si>
  <si>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</si>
  <si>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</si>
  <si>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</si>
  <si>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</si>
  <si>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</si>
  <si>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</si>
  <si>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</si>
  <si>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</si>
  <si>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 xml:space="preserve">1 289,20 </t>
  </si>
  <si>
    <t xml:space="preserve">990,20 </t>
  </si>
  <si>
    <t xml:space="preserve">299,00 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</si>
  <si>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</si>
  <si>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</si>
  <si>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</si>
  <si>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</si>
  <si>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</si>
  <si>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</si>
  <si>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400</t>
  </si>
  <si>
    <t>Капитальные вложения в объекты нежвижимого имущества государственной (муниципальной)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</si>
  <si>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</si>
  <si>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</si>
  <si>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</si>
  <si>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</si>
  <si>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</si>
  <si>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</si>
  <si>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</si>
  <si>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итого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</si>
  <si>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</si>
  <si>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</si>
  <si>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</si>
  <si>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</si>
  <si>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расх+ погашение</t>
  </si>
  <si>
    <t>дох+ получ(бюдж, коммерческие)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</si>
  <si>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</si>
  <si>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</si>
  <si>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</si>
  <si>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</si>
  <si>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</si>
  <si>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</si>
  <si>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</si>
  <si>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</si>
  <si>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</si>
  <si>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2 02 29999 10 0000 151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</si>
  <si>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</si>
  <si>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</si>
  <si>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</si>
  <si>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</si>
  <si>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</si>
  <si>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5</t>
  </si>
  <si>
    <t>Приложение 6</t>
  </si>
  <si>
    <t>89010Д1003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</si>
  <si>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</si>
  <si>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</si>
  <si>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</si>
  <si>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</si>
  <si>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</si>
  <si>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</si>
  <si>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</si>
  <si>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</si>
  <si>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</si>
  <si>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</si>
  <si>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</si>
  <si>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Обеспечение развития коммунальных систем и объектов в соответствии с потребностями жилищного строительства, повышение качества производимых для потребителей коммунальных услуг, улучшение экологической ситуации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</si>
  <si>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</si>
  <si>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</si>
  <si>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</si>
  <si>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</si>
  <si>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3504972370</t>
  </si>
  <si>
    <t>35049S2370</t>
  </si>
  <si>
    <t xml:space="preserve">Реализация мероприятий перечня проектов народных инициатив </t>
  </si>
  <si>
    <t>Муниципальная программа "Переселение граждан из аварийного жилищного фонда в Новогромовском муниципальном образовании на  2014-2016 годы"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</si>
  <si>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</si>
  <si>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</si>
  <si>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</si>
  <si>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</si>
  <si>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Приложение 4</t>
  </si>
  <si>
    <t>Задолженность и перерасчеты по отмененным налогам, сборам и иным обязательным платежам</t>
  </si>
  <si>
    <t>35050S2370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</si>
  <si>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</si>
  <si>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</si>
  <si>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Осуществление мероприятий по укреплению материально-технической базы учреждений культуры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</si>
  <si>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</si>
  <si>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</si>
  <si>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</si>
  <si>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</si>
  <si>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</si>
  <si>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</si>
  <si>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</si>
  <si>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</si>
  <si>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</si>
  <si>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</si>
  <si>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</si>
  <si>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</si>
  <si>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</si>
  <si>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</si>
  <si>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</si>
  <si>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</si>
  <si>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</si>
  <si>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</si>
  <si>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</si>
  <si>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</si>
  <si>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</si>
  <si>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</si>
  <si>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</si>
  <si>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</si>
  <si>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</si>
  <si>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</si>
  <si>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000 2 07 00000 00 0000 180</t>
  </si>
  <si>
    <t>0800000000</t>
  </si>
  <si>
    <t>0900000000</t>
  </si>
  <si>
    <t>3400000000</t>
  </si>
  <si>
    <t>3404900000</t>
  </si>
  <si>
    <t>3500000000</t>
  </si>
  <si>
    <t xml:space="preserve">Обеспечение жильем граждан, проживающих в домах, признанных непригодными для постоянного проживания </t>
  </si>
  <si>
    <t>3500072480</t>
  </si>
  <si>
    <t>4900000000</t>
  </si>
  <si>
    <t>4300000000</t>
  </si>
  <si>
    <t>4000000000</t>
  </si>
  <si>
    <t>4000072100</t>
  </si>
  <si>
    <t>4000020290</t>
  </si>
  <si>
    <t>0400000000</t>
  </si>
  <si>
    <t>5200000000</t>
  </si>
  <si>
    <t>5201026020</t>
  </si>
  <si>
    <t>8900000000</t>
  </si>
  <si>
    <t>НАЦИОНАЛЬНАЯ БЕЗОПАСНОСТЬ И ПРАВООХРАНИТЕЛЬНАЯ ДЕЯТЕЛЬНОСТЬ</t>
  </si>
  <si>
    <t/>
  </si>
  <si>
    <t>Муниципальная программа «Обеспечение пожарной безопасности в Новогромовском муниципальном образовании на 2017 - 2019 годы».</t>
  </si>
  <si>
    <t>Обеспечение первичных мер пожарной безопасности, усиление противопожарной защиты населенных пунктов на территории Новогромовского муниципального образования, уменьшение количества пожаров, гибели людей, травматизма и размера материальных потерь от огня</t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</si>
  <si>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</si>
  <si>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</si>
  <si>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</si>
  <si>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</si>
  <si>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89010Д1002</t>
  </si>
  <si>
    <t xml:space="preserve">Уличное освещение </t>
  </si>
  <si>
    <t>Реконструкция тепловых сетей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</si>
  <si>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</si>
  <si>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</si>
  <si>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</si>
  <si>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0200320110</t>
  </si>
  <si>
    <t>0200320112</t>
  </si>
  <si>
    <t>0200320113</t>
  </si>
  <si>
    <t>0200320114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</si>
  <si>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</si>
  <si>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</si>
  <si>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</si>
  <si>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</si>
  <si>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</si>
  <si>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8700000000</t>
  </si>
  <si>
    <t>0200151180</t>
  </si>
  <si>
    <t>(тыс. руб.)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</si>
  <si>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</si>
  <si>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</si>
  <si>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</si>
  <si>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</si>
  <si>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</si>
  <si>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</si>
  <si>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</si>
  <si>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</si>
  <si>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</si>
  <si>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</si>
  <si>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</si>
  <si>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</si>
  <si>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</si>
  <si>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</si>
  <si>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</si>
  <si>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</si>
  <si>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</si>
  <si>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</si>
  <si>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</si>
  <si>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</si>
  <si>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</si>
  <si>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</si>
  <si>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</si>
  <si>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</si>
  <si>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БЕЗВОЗМЕЗДНЫЕ ПОСТУПЛЕНИЯ</t>
  </si>
  <si>
    <t>ИНЫЕ МЕЖБЮДЖЕТНЫЕ ТРАНСФЕРТЫ</t>
  </si>
  <si>
    <t>2 02 04000 00 0000 151</t>
  </si>
  <si>
    <t>ИТОГО ДОХОДОВ</t>
  </si>
  <si>
    <t xml:space="preserve"> </t>
  </si>
  <si>
    <t>000 1 03 02231 01 0000 110</t>
  </si>
  <si>
    <t>000 1 03 02241 01 0000 110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</si>
  <si>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</si>
  <si>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</si>
  <si>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</si>
  <si>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</si>
  <si>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</si>
  <si>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Российйской Федерации)</t>
  </si>
  <si>
    <t>Зерновского сельского поселения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</si>
  <si>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</si>
  <si>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000 2 19 00000 00 0000 000</t>
  </si>
  <si>
    <t>000 2 19 600101 10 0000 151</t>
  </si>
  <si>
    <t>Прочие субсидии бюджетам сельских поселений(народные инициативы)</t>
  </si>
  <si>
    <t>000 2 02 02999 10 0000 150</t>
  </si>
  <si>
    <t>000 2 02 29999 10 0000 150</t>
  </si>
  <si>
    <t>000 2 02 20000 00 0000 150</t>
  </si>
  <si>
    <t>Прочие субсидии бюджетам сельских поселений(повышение эффективности бюджетных расходов)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</si>
  <si>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</si>
  <si>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Межбюджетные трансферты на осуществление части полномочий по осуществлению внешнего муниципального финансового контроля</t>
  </si>
  <si>
    <t>Приложение 7</t>
  </si>
  <si>
    <t>Приложение 9</t>
  </si>
  <si>
    <t xml:space="preserve"> от 25.05.2019  № 86</t>
  </si>
  <si>
    <t xml:space="preserve"> Зерновского сельского поселения</t>
  </si>
  <si>
    <t>Социальное обеспечение и иные выплаты населению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</si>
  <si>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</t>
  </si>
  <si>
    <t>000 1 01 02020 01 0000 110</t>
  </si>
  <si>
    <t>000 1 01 02020 01 2100 110</t>
  </si>
  <si>
    <t>Устройство контейнерных площадок</t>
  </si>
  <si>
    <t>Приобретение контейнеров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</si>
  <si>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</si>
  <si>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 муниципального образования</t>
  </si>
  <si>
    <t>8300000000</t>
  </si>
  <si>
    <t>Ликвидация несанкционнированной свалки</t>
  </si>
  <si>
    <t>8300500000</t>
  </si>
  <si>
    <t>8300500001</t>
  </si>
  <si>
    <t>8300500002</t>
  </si>
  <si>
    <t xml:space="preserve"> от 05.08.2019  № 92</t>
  </si>
  <si>
    <t>Субсидия на актуализацию документов территориального планирования</t>
  </si>
  <si>
    <t>000 2 02 02999 10 0000 151</t>
  </si>
  <si>
    <t>от 31.10.2019 № 98</t>
  </si>
  <si>
    <t xml:space="preserve">от  " 14"ноября  2019  №  </t>
  </si>
  <si>
    <t xml:space="preserve">от 14.11.2019 № </t>
  </si>
  <si>
    <t>2 02 02079 10 0000 150</t>
  </si>
  <si>
    <t>000 2 02 01001 10 0000 150</t>
  </si>
  <si>
    <t xml:space="preserve"> Зерновского сельского поселения </t>
  </si>
  <si>
    <t xml:space="preserve">Зерновского сельского поселения </t>
  </si>
  <si>
    <t>Приложение 8</t>
  </si>
  <si>
    <t>Доплата к пенсиям, дополнительное пенсионное обеспечение</t>
  </si>
  <si>
    <t>Тыс. руб.</t>
  </si>
  <si>
    <t>сельского поселения</t>
  </si>
  <si>
    <t xml:space="preserve">к решению Думы      Зерновского </t>
  </si>
  <si>
    <t>объем привлечения в 2022 году</t>
  </si>
  <si>
    <t>Верхний предел долга на 1.01.2023г</t>
  </si>
  <si>
    <t>Прогнозируемые доходы бюджета Зерновского сельского поселения на 2021 год  по кодам классификации доходов бюджетов  Российской Федерации</t>
  </si>
  <si>
    <t>от 12.2020 г.</t>
  </si>
  <si>
    <t xml:space="preserve">Субсидия на обеспечение развития и укрепления материально-технической базы домов культуры </t>
  </si>
  <si>
    <t>Восстановление мемориальных сооружений и объектов, увековечивающих пасмять погибших при зашите Отечества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</si>
  <si>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</si>
  <si>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Снижение негативного влияния отходов на состояние окружающей среды (ликвидация несанкционированной свалки)</t>
  </si>
  <si>
    <t>Создание мест (площадок ) накопления твердых коммуналных отходов</t>
  </si>
  <si>
    <t>83005S2971</t>
  </si>
  <si>
    <t>Муниципальная программа «Развитие культуры в Зерновском муниципальном образовании на период 2021– 2023 гг.»</t>
  </si>
  <si>
    <t>Обеспечение функционирования учреждений культуры</t>
  </si>
  <si>
    <t>Текущий ремонт сельского клуба д.Петровка</t>
  </si>
  <si>
    <t>000 2 02 16001 10 0000 150</t>
  </si>
  <si>
    <t xml:space="preserve">Субсидии бюджетам бюджетной системы Российской Федерации </t>
  </si>
  <si>
    <t>000 2 02 25467 10 0000 150</t>
  </si>
  <si>
    <t>000 2 02202000 00 0000 150</t>
  </si>
  <si>
    <t xml:space="preserve">   000 1 11 05025 10 0000 120</t>
  </si>
  <si>
    <t>Дотации бюджетам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</si>
  <si>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</t>
  </si>
  <si>
    <t>Сумма тыс. руб.</t>
  </si>
  <si>
    <t>2023 год</t>
  </si>
  <si>
    <t xml:space="preserve">к решению Думы </t>
  </si>
  <si>
    <t>Код</t>
  </si>
  <si>
    <t>раздела</t>
  </si>
  <si>
    <t>4</t>
  </si>
  <si>
    <t>5</t>
  </si>
  <si>
    <t>7</t>
  </si>
  <si>
    <t>подраздела</t>
  </si>
  <si>
    <t>ЦСР</t>
  </si>
  <si>
    <t>Всего</t>
  </si>
  <si>
    <t>сумма  тыс. руб.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</si>
  <si>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</si>
  <si>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Виды долговых обязательств (привлечение/погашение)</t>
  </si>
  <si>
    <t>до 3 лет</t>
  </si>
  <si>
    <t xml:space="preserve"> Виды долговых обязательств (привлечение/погашение)</t>
  </si>
  <si>
    <t>объем муниципального долга на 1.01.2022г</t>
  </si>
  <si>
    <t>объем погашения в 2023 году</t>
  </si>
  <si>
    <t>Верхний предел долга на 1.01.2024г</t>
  </si>
  <si>
    <t>Сумма  тыс. руб.</t>
  </si>
  <si>
    <t>Привлечение кредитов от кредитных организаций в валюте Российской Федерации</t>
  </si>
  <si>
    <t>Привлечение кредитов,   от кредитных организаций бюджетами сельских поселений в валюте Российской Федерации</t>
  </si>
  <si>
    <t>Наименование  МО</t>
  </si>
  <si>
    <t>Черемховское районное муниципальное образование тыс. руб.</t>
  </si>
  <si>
    <t>Межбюджетные трансферты на осуществление части полномочий поселения по осуществлению внешнего муниципального финансового контроля, тыс. руб</t>
  </si>
  <si>
    <t>Межбюджетные трансферты на осуществление части полномочий поселения по организации и осуществлению мероприятий по ЖКХ, тыс. руб</t>
  </si>
  <si>
    <t>Межбюджетные трансферты на осуществление части полномочий поселения по формированию, утверждению, исполнению бюджета                                тыс. руб</t>
  </si>
  <si>
    <t xml:space="preserve">к решению Думы  </t>
  </si>
  <si>
    <t>3</t>
  </si>
  <si>
    <t>уменьшаем на 120,0</t>
  </si>
  <si>
    <t>Приложение № 17</t>
  </si>
  <si>
    <t>Прогнозируемые доходы бюджета Зерновского сельского поселения на 2022 год  по кодам классификации доходов бюджетов  Российской Федерации</t>
  </si>
  <si>
    <t>95011607090100000140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</si>
  <si>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</t>
  </si>
  <si>
    <t>00 1 16 07090 10 0000 140</t>
  </si>
  <si>
    <t xml:space="preserve">Прогнозируемые доходы бюджетаЗерновского  сельского поселения на плановый период 2023 -2024 годов по кодам классификации доходов бюджетов Российскй Федерации </t>
  </si>
  <si>
    <t>Прочие субсидии бюджетам сельских поселений(сбор,утилизация транспортировка твердых коммунальных отходов)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</si>
  <si>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на 2022 год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</si>
  <si>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на  плановый период 2023 и  2024 годы</t>
  </si>
  <si>
    <t>Приложение № 9</t>
  </si>
  <si>
    <t>Распределение бюджетных ассигнований на реализацию муниципальных программ  на 2022 год</t>
  </si>
  <si>
    <t>Приложение № 10</t>
  </si>
  <si>
    <t>Распределение бюджетных ассигнований на реализацию муниципальных программ  на плановый период 2023 -2024 годы</t>
  </si>
  <si>
    <r>
      <rPr>
        <sz val="10"/>
        <rFont val="Times New Roman"/>
        <family val="1"/>
      </rPr>
      <t>И</t>
    </r>
    <r>
      <rPr>
        <b/>
        <sz val="10"/>
        <rFont val="Times New Roman"/>
        <family val="1"/>
      </rPr>
      <t>того</t>
    </r>
  </si>
  <si>
    <t>Распределение бюджетных ассигнований бюджета Зерновского сельского поселения на исполнение публичных нормативных обязательств  на 2022 год.</t>
  </si>
  <si>
    <t>Приложение  № 11</t>
  </si>
  <si>
    <t>Распределение бюджетных ассигнований бюджета Зерновского сельского поселения на исполнение публичных нормативных обязательств  на плановый период 2023 и 2024 годы.</t>
  </si>
  <si>
    <t>Источники внутреннего финансирования дефицита бюджета Зерновского сельского поселения  на 2022 год.</t>
  </si>
  <si>
    <t>2024 год</t>
  </si>
  <si>
    <t>Источники внутреннего финансирования дефицита бюджета Зерновского сельского поселения  на плановый период 2023-2024 годов.</t>
  </si>
  <si>
    <t xml:space="preserve">Распределение иных межбюджетных трансфертов из бюджета Зерновского сельского поселения н на 2022 год осуществление части полномочий по решению вопросов местного значения в соответствии с заключенным соглашением </t>
  </si>
  <si>
    <t>Приложение № 18</t>
  </si>
  <si>
    <t xml:space="preserve">Распределение иных межбюджетных трансфертов из бюджета Зерновского сельского поселения н на плановый период 2023 и 2024 годов на  осуществление части полномочий по решению вопросов местного значения в соответствии с заключенным соглашением </t>
  </si>
  <si>
    <t>сельского поселения на 2022 год</t>
  </si>
  <si>
    <t>Приложение № 14</t>
  </si>
  <si>
    <t>сельского поселения на плановый период 2023-2024 годы</t>
  </si>
  <si>
    <t>объем муниципального долга на 1.01.2023г</t>
  </si>
  <si>
    <t>объем погашения в 2023году</t>
  </si>
  <si>
    <t>объем привлечения в 2024 году</t>
  </si>
  <si>
    <t>объем погашения в 2024 году</t>
  </si>
  <si>
    <t>Верхний предел долга на 1.01.2025г</t>
  </si>
  <si>
    <t>объем привлечения в 2023году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</si>
  <si>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2022–2024 годы"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</si>
  <si>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в ведомственной структуре расходов на 2022 год</t>
  </si>
  <si>
    <t>от  29.12. 2021г № 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</si>
  <si>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</si>
  <si>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000 101 02030 01 0000 110</t>
  </si>
  <si>
    <t>Обеспечение деятельности органов местного самоуправления</t>
  </si>
  <si>
    <t>Материально-техническое и финансовое обеспечение деятельности органов местного самоуправления</t>
  </si>
  <si>
    <t>Местная администрация</t>
  </si>
  <si>
    <t>0210000000</t>
  </si>
  <si>
    <t>0210200000</t>
  </si>
  <si>
    <t>Финансовой обеспечение  выполнения функций  муниципальных органов</t>
  </si>
  <si>
    <t>0210220190</t>
  </si>
  <si>
    <t>0210100000</t>
  </si>
  <si>
    <t>0210173150</t>
  </si>
  <si>
    <t>Организационное и материально-техническое обеспечение подготовки и проведения муниципальных выборов и референдумов</t>
  </si>
  <si>
    <t>Выполнение функций в области проведения выборов и референдумов</t>
  </si>
  <si>
    <t>0310000000</t>
  </si>
  <si>
    <t>Проведение выборов главы администрации</t>
  </si>
  <si>
    <t>0310100000</t>
  </si>
  <si>
    <t>Финансовой обеспечение  подготовки и проведения выборов</t>
  </si>
  <si>
    <t>0310110210</t>
  </si>
  <si>
    <t>Осуществление отдельных полномочий по учету средств резервного фонда</t>
  </si>
  <si>
    <t>0500100000</t>
  </si>
  <si>
    <t>Резервный фонд администрации Зерновского поселения</t>
  </si>
  <si>
    <t>0500110400</t>
  </si>
  <si>
    <t>Прочие обязательства муниципальных образований</t>
  </si>
  <si>
    <t>Ежегодные членские взносы в некомммерческую организацию "Ассоциация муниципальных образований Иркутской области"</t>
  </si>
  <si>
    <t>0900200000</t>
  </si>
  <si>
    <t>0900210550</t>
  </si>
  <si>
    <t>0210151180</t>
  </si>
  <si>
    <t>Деятельность в области национальной безопасности и правоохранительной деятельности</t>
  </si>
  <si>
    <t xml:space="preserve">Обеспечение первичных мер пожарной безопасности </t>
  </si>
  <si>
    <t>Деятельность в области дорожного хозяйства</t>
  </si>
  <si>
    <t>Осуществление дорожной деятельности в отношении автомобильных дорог местного значения</t>
  </si>
  <si>
    <t>Обеспечение строительства, ремонта и содержания автомобильных дорог общего пользования и искусственных сооружений на них в границах поселений</t>
  </si>
  <si>
    <t>Ремонт и содержание автомобильных дорог  общего пользования местного значения</t>
  </si>
  <si>
    <t>Межевание, установление границ на местности</t>
  </si>
  <si>
    <t>0</t>
  </si>
  <si>
    <t>Градостроительная деятельность Зерновского сельского поселения, мероприятия по землеустройству</t>
  </si>
  <si>
    <t>3400100000</t>
  </si>
  <si>
    <t>3400110930</t>
  </si>
  <si>
    <t>Деятельность в области жилищно-коммунального хозяйства</t>
  </si>
  <si>
    <t>Организация электро-, тепло- и водоснабжения населения, водоотведения в границах поселения</t>
  </si>
  <si>
    <t>Расходы, связанные с водоснабжением населения</t>
  </si>
  <si>
    <t>Деятельность в области благоустройства территории муниципального образования</t>
  </si>
  <si>
    <t>3500300000</t>
  </si>
  <si>
    <t>3500312000</t>
  </si>
  <si>
    <t>3500312400</t>
  </si>
  <si>
    <t>35003S2370</t>
  </si>
  <si>
    <t>Подготовка (повышение квалификации) кадров</t>
  </si>
  <si>
    <t>Повышение качества подготовки и уровня квалификации кадров</t>
  </si>
  <si>
    <t>Организация повышения квалификации выборных должностных лиц местного самоуправления, муниципальных служащих и работников муниципальных учреждений</t>
  </si>
  <si>
    <t>4300100000</t>
  </si>
  <si>
    <t>430113000</t>
  </si>
  <si>
    <t>Деятельность в области культуры</t>
  </si>
  <si>
    <t>Организация досуга и обеспечение жителей поселения услугами организаций культуры</t>
  </si>
  <si>
    <t>Расходы на обеспечение деятельности муниципальных учреждений</t>
  </si>
  <si>
    <t>4000100000</t>
  </si>
  <si>
    <t>4000120290</t>
  </si>
  <si>
    <t>Деятельность в области дополнительного пенсионного обеспечения</t>
  </si>
  <si>
    <t>4910114000</t>
  </si>
  <si>
    <t>4900100000</t>
  </si>
  <si>
    <t>Управление муниципальным долгом</t>
  </si>
  <si>
    <t>Исполнение долговых обязательств</t>
  </si>
  <si>
    <t>Процентные платежи по муниципальным долговым обязательствам</t>
  </si>
  <si>
    <t>0400110300</t>
  </si>
  <si>
    <t>0400100000</t>
  </si>
  <si>
    <t>Предоставление межбюджетных трансфертов</t>
  </si>
  <si>
    <t>5200100000</t>
  </si>
  <si>
    <t>5210115100</t>
  </si>
  <si>
    <t>5210115200</t>
  </si>
  <si>
    <t>5210115300</t>
  </si>
  <si>
    <t>от   29.12.2021 № 10</t>
  </si>
  <si>
    <t>сумма тыс. руб.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</si>
  <si>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2022-2024 годы»</t>
  </si>
  <si>
    <t>8300100000</t>
  </si>
  <si>
    <t>83001S2820</t>
  </si>
  <si>
    <t xml:space="preserve"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 в ведомственной структуре расходов бюджетов на  плановый период 2023 и  2024 годы </t>
  </si>
  <si>
    <t>Муниципальная программа "Развитие автомобильных дорог общего 
 пользованияместного значения Зерновского
 муниципального образования на 2022-2024 годы
"</t>
  </si>
  <si>
    <t>от   29.12.2021   № 10</t>
  </si>
  <si>
    <t>от 24.12.2021   № 10</t>
  </si>
  <si>
    <t>Организация деятельности  по накоплению и транспортированию твердых коммунальных  отходов на территории Зерновского муниципального образованияна  2022-2024 годы</t>
  </si>
  <si>
    <t>от 29. 12.2021 № 10</t>
  </si>
  <si>
    <t>от 29.12.2021 № 10</t>
  </si>
  <si>
    <t>от 29  12.2021 г. № 10</t>
  </si>
  <si>
    <t>от  26. 12.2021г. № 10</t>
  </si>
  <si>
    <t>от   № 29.12.2021 № 10</t>
  </si>
  <si>
    <t>Проведение выборов главы муниципального образования</t>
  </si>
  <si>
    <t>24001S2370</t>
  </si>
  <si>
    <t>Организация деяельности по накоплению и транспортированию твердых коммунальных отходов, ликвидация несанкционированных свалок</t>
  </si>
  <si>
    <t>3500312100</t>
  </si>
  <si>
    <t>40001S2370</t>
  </si>
  <si>
    <t>от   24.02.2022   № 11</t>
  </si>
  <si>
    <t>Приложение № 4</t>
  </si>
  <si>
    <t>Приложение № 5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</si>
  <si>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</t>
  </si>
  <si>
    <t>000 1 14 02053 10 0000 410</t>
  </si>
  <si>
    <t>20.04.2022  № 13</t>
  </si>
  <si>
    <t xml:space="preserve"> от 20.04.2022  № 13</t>
  </si>
  <si>
    <t>от   20.04.2022 № 13</t>
  </si>
  <si>
    <t xml:space="preserve">  </t>
  </si>
  <si>
    <t xml:space="preserve">                                          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</si>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</sst>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&quot;Истина&quot;;&quot;Истина&quot;;&quot;Ложь&quot;"/>
    <numFmt numFmtId="179" formatCode="#,##0.0"/>
    <numFmt numFmtId="180" formatCode="0.0"/>
    <numFmt numFmtId="181" formatCode="0.0000"/>
    <numFmt numFmtId="182" formatCode="#,##0_ ;[Red]\-#,##0\ "/>
    <numFmt numFmtId="183" formatCode="#,##0.0_ ;[Red]\-#,##0.0\ "/>
    <numFmt numFmtId="184" formatCode="#,##0.00_ ;[Red]\-#,##0.00\ "/>
    <numFmt numFmtId="185" formatCode="#,##0.00_р_."/>
    <numFmt numFmtId="186" formatCode="0.00000"/>
    <numFmt numFmtId="187" formatCode="0.000000"/>
    <numFmt numFmtId="188" formatCode="#,##0.0_р_."/>
    <numFmt numFmtId="189" formatCode="#,##0.00000"/>
    <numFmt numFmtId="190" formatCode="###\ ###\ ###\ ###\ ##0.0"/>
    <numFmt numFmtId="191" formatCode="000"/>
    <numFmt numFmtId="192" formatCode="0.0000000"/>
    <numFmt numFmtId="193" formatCode="00;[Red]\-00;&quot;&quot;"/>
    <numFmt numFmtId="194" formatCode="0000000000;[Red]\-0000000000;&quot;&quot;"/>
    <numFmt numFmtId="195" formatCode="000;[Red]\-000;&quot;&quot;"/>
    <numFmt numFmtId="196" formatCode="&quot;Да&quot;;&quot;Да&quot;;&quot;Нет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####\ ###\ ###\ ###\ ##0.0"/>
    <numFmt numFmtId="201" formatCode="#####\ ###\ ###\ ###\ ##0.0"/>
    <numFmt numFmtId="202" formatCode="######\ ###\ ###\ ###\ ##0.0"/>
    <numFmt numFmtId="203" formatCode="#######\ ###\ ###\ ###\ ##0.0"/>
    <numFmt numFmtId="204" formatCode="########\ ###\ ###\ ###\ ##0.0"/>
    <numFmt numFmtId="205" formatCode="#########\ ###\ ###\ ###\ ##0.0"/>
    <numFmt numFmtId="206" formatCode="##########\ ###\ ###\ ###\ ##0.0"/>
    <numFmt numFmtId="207" formatCode="###########\ ###\ ###\ ###\ ##0.0"/>
    <numFmt numFmtId="208" formatCode="############\ ###\ ###\ ###\ ##0.0"/>
    <numFmt numFmtId="209" formatCode="#############\ ###\ ###\ ###\ ##0.0"/>
    <numFmt numFmtId="210" formatCode="##############\ ###\ ###\ ###\ ##0.0"/>
    <numFmt numFmtId="211" formatCode="#,##0.000"/>
    <numFmt numFmtId="212" formatCode="#,##0.0000"/>
    <numFmt numFmtId="213" formatCode="#,##0.000000"/>
    <numFmt numFmtId="214" formatCode="#,##0.00_ ;\-#,##0.00\ 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Arial CYR"/>
      <family val="2"/>
    </font>
    <font>
      <b/>
      <sz val="14"/>
      <name val="Arial Cyr"/>
      <family val="0"/>
    </font>
    <font>
      <sz val="8"/>
      <name val="Arial"/>
      <family val="2"/>
    </font>
    <font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9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58" applyFont="1" applyFill="1" applyAlignment="1">
      <alignment/>
      <protection/>
    </xf>
    <xf numFmtId="0" fontId="25" fillId="0" borderId="0" xfId="58" applyFont="1" applyFill="1">
      <alignment/>
      <protection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center" vertical="center"/>
    </xf>
    <xf numFmtId="0" fontId="28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>
      <alignment/>
      <protection/>
    </xf>
    <xf numFmtId="0" fontId="25" fillId="0" borderId="0" xfId="58" applyFont="1" applyFill="1" applyBorder="1">
      <alignment/>
      <protection/>
    </xf>
    <xf numFmtId="0" fontId="28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horizontal="left" wrapText="1" indent="1"/>
      <protection/>
    </xf>
    <xf numFmtId="0" fontId="29" fillId="0" borderId="0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horizontal="left"/>
      <protection/>
    </xf>
    <xf numFmtId="3" fontId="25" fillId="0" borderId="0" xfId="58" applyNumberFormat="1" applyFont="1" applyFill="1" applyBorder="1">
      <alignment/>
      <protection/>
    </xf>
    <xf numFmtId="9" fontId="25" fillId="0" borderId="0" xfId="58" applyNumberFormat="1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25" fillId="0" borderId="0" xfId="58" applyNumberFormat="1" applyFont="1" applyFill="1" applyBorder="1">
      <alignment/>
      <protection/>
    </xf>
    <xf numFmtId="4" fontId="25" fillId="0" borderId="0" xfId="58" applyNumberFormat="1" applyFont="1" applyFill="1" applyBorder="1">
      <alignment/>
      <protection/>
    </xf>
    <xf numFmtId="0" fontId="42" fillId="0" borderId="0" xfId="0" applyFont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justify" vertical="center"/>
    </xf>
    <xf numFmtId="0" fontId="26" fillId="0" borderId="11" xfId="0" applyFont="1" applyBorder="1" applyAlignment="1">
      <alignment horizontal="justify" vertical="center"/>
    </xf>
    <xf numFmtId="0" fontId="26" fillId="0" borderId="11" xfId="0" applyFont="1" applyBorder="1" applyAlignment="1">
      <alignment horizontal="center" vertical="center" wrapText="1"/>
    </xf>
    <xf numFmtId="180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180" fontId="26" fillId="0" borderId="1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 wrapText="1"/>
    </xf>
    <xf numFmtId="1" fontId="40" fillId="24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 applyProtection="1">
      <alignment horizontal="left" vertical="center" wrapText="1"/>
      <protection/>
    </xf>
    <xf numFmtId="3" fontId="39" fillId="0" borderId="11" xfId="0" applyNumberFormat="1" applyFont="1" applyFill="1" applyBorder="1" applyAlignment="1" applyProtection="1">
      <alignment horizontal="center" vertical="center" wrapText="1"/>
      <protection/>
    </xf>
    <xf numFmtId="3" fontId="32" fillId="0" borderId="11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0" xfId="58" applyFont="1" applyFill="1" applyBorder="1" applyAlignment="1">
      <alignment horizontal="left" wrapText="1" indent="1"/>
      <protection/>
    </xf>
    <xf numFmtId="0" fontId="25" fillId="0" borderId="0" xfId="58" applyFont="1" applyFill="1" applyBorder="1" applyAlignment="1">
      <alignment wrapText="1"/>
      <protection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justify"/>
    </xf>
    <xf numFmtId="0" fontId="39" fillId="0" borderId="0" xfId="58" applyFont="1" applyFill="1">
      <alignment/>
      <protection/>
    </xf>
    <xf numFmtId="0" fontId="32" fillId="0" borderId="0" xfId="58" applyFont="1" applyFill="1" applyAlignment="1">
      <alignment/>
      <protection/>
    </xf>
    <xf numFmtId="0" fontId="39" fillId="0" borderId="0" xfId="58" applyFont="1" applyFill="1" applyAlignment="1">
      <alignment horizontal="right"/>
      <protection/>
    </xf>
    <xf numFmtId="0" fontId="39" fillId="0" borderId="11" xfId="58" applyFont="1" applyFill="1" applyBorder="1" applyAlignment="1">
      <alignment horizontal="center" vertical="center" wrapText="1"/>
      <protection/>
    </xf>
    <xf numFmtId="0" fontId="32" fillId="0" borderId="11" xfId="58" applyFont="1" applyFill="1" applyBorder="1" applyAlignment="1">
      <alignment vertical="center" wrapText="1"/>
      <protection/>
    </xf>
    <xf numFmtId="180" fontId="31" fillId="0" borderId="0" xfId="58" applyNumberFormat="1" applyFont="1" applyFill="1" applyBorder="1" applyAlignment="1">
      <alignment horizontal="center"/>
      <protection/>
    </xf>
    <xf numFmtId="0" fontId="32" fillId="0" borderId="0" xfId="58" applyFont="1" applyFill="1" applyBorder="1" applyAlignment="1">
      <alignment vertical="center" wrapText="1"/>
      <protection/>
    </xf>
    <xf numFmtId="49" fontId="31" fillId="0" borderId="0" xfId="58" applyNumberFormat="1" applyFont="1" applyFill="1" applyBorder="1" applyAlignment="1">
      <alignment horizontal="center" vertical="center"/>
      <protection/>
    </xf>
    <xf numFmtId="0" fontId="43" fillId="0" borderId="12" xfId="0" applyFont="1" applyBorder="1" applyAlignment="1">
      <alignment vertical="top" wrapText="1"/>
    </xf>
    <xf numFmtId="0" fontId="40" fillId="0" borderId="11" xfId="58" applyFont="1" applyFill="1" applyBorder="1" applyAlignment="1">
      <alignment horizontal="center" vertical="center"/>
      <protection/>
    </xf>
    <xf numFmtId="0" fontId="32" fillId="0" borderId="11" xfId="58" applyFont="1" applyFill="1" applyBorder="1" applyAlignment="1">
      <alignment horizontal="center" vertical="center"/>
      <protection/>
    </xf>
    <xf numFmtId="180" fontId="46" fillId="0" borderId="0" xfId="58" applyNumberFormat="1" applyFont="1" applyFill="1" applyBorder="1">
      <alignment/>
      <protection/>
    </xf>
    <xf numFmtId="180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/>
    </xf>
    <xf numFmtId="180" fontId="3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1" xfId="58" applyFont="1" applyFill="1" applyBorder="1" applyAlignment="1">
      <alignment horizontal="justify"/>
      <protection/>
    </xf>
    <xf numFmtId="0" fontId="32" fillId="0" borderId="11" xfId="58" applyFont="1" applyFill="1" applyBorder="1" applyAlignment="1">
      <alignment horizontal="justify"/>
      <protection/>
    </xf>
    <xf numFmtId="0" fontId="32" fillId="0" borderId="11" xfId="58" applyFont="1" applyFill="1" applyBorder="1" applyAlignment="1">
      <alignment horizontal="justify" wrapText="1"/>
      <protection/>
    </xf>
    <xf numFmtId="0" fontId="32" fillId="0" borderId="11" xfId="58" applyNumberFormat="1" applyFont="1" applyFill="1" applyBorder="1" applyAlignment="1">
      <alignment horizontal="justify" wrapText="1"/>
      <protection/>
    </xf>
    <xf numFmtId="0" fontId="32" fillId="0" borderId="11" xfId="58" applyFont="1" applyFill="1" applyBorder="1" applyAlignment="1">
      <alignment horizontal="justify" vertical="center" wrapText="1"/>
      <protection/>
    </xf>
    <xf numFmtId="0" fontId="32" fillId="0" borderId="11" xfId="58" applyNumberFormat="1" applyFont="1" applyFill="1" applyBorder="1" applyAlignment="1">
      <alignment horizontal="justify" vertical="center" wrapText="1"/>
      <protection/>
    </xf>
    <xf numFmtId="0" fontId="43" fillId="0" borderId="0" xfId="0" applyFont="1" applyAlignment="1">
      <alignment/>
    </xf>
    <xf numFmtId="0" fontId="43" fillId="0" borderId="0" xfId="58" applyFont="1" applyFill="1">
      <alignment/>
      <protection/>
    </xf>
    <xf numFmtId="0" fontId="43" fillId="0" borderId="0" xfId="58" applyFont="1" applyFill="1" applyBorder="1">
      <alignment/>
      <protection/>
    </xf>
    <xf numFmtId="180" fontId="25" fillId="0" borderId="0" xfId="58" applyNumberFormat="1" applyFont="1" applyFill="1">
      <alignment/>
      <protection/>
    </xf>
    <xf numFmtId="0" fontId="32" fillId="0" borderId="0" xfId="0" applyFont="1" applyAlignment="1">
      <alignment horizontal="justify"/>
    </xf>
    <xf numFmtId="0" fontId="53" fillId="0" borderId="0" xfId="0" applyFont="1" applyAlignment="1">
      <alignment/>
    </xf>
    <xf numFmtId="0" fontId="32" fillId="0" borderId="0" xfId="58" applyFont="1" applyFill="1" applyAlignment="1">
      <alignment horizontal="left"/>
      <protection/>
    </xf>
    <xf numFmtId="0" fontId="43" fillId="0" borderId="0" xfId="58" applyFont="1" applyFill="1" applyAlignment="1">
      <alignment horizontal="left"/>
      <protection/>
    </xf>
    <xf numFmtId="0" fontId="43" fillId="0" borderId="0" xfId="58" applyFont="1" applyFill="1" applyAlignment="1">
      <alignment/>
      <protection/>
    </xf>
    <xf numFmtId="179" fontId="28" fillId="0" borderId="0" xfId="0" applyNumberFormat="1" applyFont="1" applyFill="1" applyAlignment="1">
      <alignment/>
    </xf>
    <xf numFmtId="179" fontId="26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" fontId="32" fillId="0" borderId="0" xfId="0" applyNumberFormat="1" applyFont="1" applyFill="1" applyAlignment="1">
      <alignment/>
    </xf>
    <xf numFmtId="180" fontId="26" fillId="0" borderId="0" xfId="0" applyNumberFormat="1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80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>
      <alignment horizontal="center"/>
    </xf>
    <xf numFmtId="180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justify" wrapText="1"/>
    </xf>
    <xf numFmtId="0" fontId="47" fillId="0" borderId="0" xfId="0" applyFont="1" applyFill="1" applyBorder="1" applyAlignment="1">
      <alignment wrapText="1"/>
    </xf>
    <xf numFmtId="18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49" fontId="4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/>
    </xf>
    <xf numFmtId="180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18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32" fillId="0" borderId="0" xfId="0" applyFont="1" applyFill="1" applyAlignment="1">
      <alignment/>
    </xf>
    <xf numFmtId="1" fontId="54" fillId="0" borderId="0" xfId="0" applyNumberFormat="1" applyFont="1" applyFill="1" applyAlignment="1">
      <alignment horizontal="right" vertical="center"/>
    </xf>
    <xf numFmtId="1" fontId="40" fillId="0" borderId="0" xfId="0" applyNumberFormat="1" applyFont="1" applyFill="1" applyBorder="1" applyAlignment="1">
      <alignment horizontal="center"/>
    </xf>
    <xf numFmtId="180" fontId="32" fillId="0" borderId="0" xfId="0" applyNumberFormat="1" applyFont="1" applyFill="1" applyAlignment="1">
      <alignment horizontal="center" vertical="center"/>
    </xf>
    <xf numFmtId="180" fontId="26" fillId="0" borderId="0" xfId="0" applyNumberFormat="1" applyFont="1" applyFill="1" applyAlignment="1">
      <alignment/>
    </xf>
    <xf numFmtId="187" fontId="26" fillId="0" borderId="0" xfId="0" applyNumberFormat="1" applyFont="1" applyFill="1" applyAlignment="1">
      <alignment horizontal="center" vertical="center"/>
    </xf>
    <xf numFmtId="183" fontId="36" fillId="0" borderId="0" xfId="0" applyNumberFormat="1" applyFont="1" applyFill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32" fillId="0" borderId="11" xfId="58" applyNumberFormat="1" applyFont="1" applyFill="1" applyBorder="1" applyAlignment="1">
      <alignment vertical="center" wrapText="1"/>
      <protection/>
    </xf>
    <xf numFmtId="183" fontId="28" fillId="0" borderId="0" xfId="0" applyNumberFormat="1" applyFont="1" applyFill="1" applyAlignment="1">
      <alignment/>
    </xf>
    <xf numFmtId="186" fontId="32" fillId="0" borderId="0" xfId="0" applyNumberFormat="1" applyFont="1" applyFill="1" applyAlignment="1">
      <alignment horizontal="center" vertical="center"/>
    </xf>
    <xf numFmtId="186" fontId="25" fillId="0" borderId="0" xfId="58" applyNumberFormat="1" applyFont="1" applyFill="1" applyBorder="1">
      <alignment/>
      <protection/>
    </xf>
    <xf numFmtId="187" fontId="32" fillId="0" borderId="0" xfId="0" applyNumberFormat="1" applyFont="1" applyFill="1" applyAlignment="1">
      <alignment horizontal="center" vertical="center"/>
    </xf>
    <xf numFmtId="180" fontId="38" fillId="0" borderId="0" xfId="0" applyNumberFormat="1" applyFont="1" applyFill="1" applyAlignment="1">
      <alignment/>
    </xf>
    <xf numFmtId="0" fontId="40" fillId="0" borderId="11" xfId="58" applyNumberFormat="1" applyFont="1" applyFill="1" applyBorder="1" applyAlignment="1">
      <alignment horizontal="justify" wrapText="1"/>
      <protection/>
    </xf>
    <xf numFmtId="0" fontId="40" fillId="0" borderId="11" xfId="58" applyFont="1" applyFill="1" applyBorder="1" applyAlignment="1">
      <alignment horizontal="justify" wrapText="1"/>
      <protection/>
    </xf>
    <xf numFmtId="180" fontId="40" fillId="0" borderId="11" xfId="58" applyNumberFormat="1" applyFont="1" applyFill="1" applyBorder="1" applyAlignment="1">
      <alignment horizontal="center"/>
      <protection/>
    </xf>
    <xf numFmtId="0" fontId="40" fillId="0" borderId="11" xfId="58" applyFont="1" applyFill="1" applyBorder="1" applyAlignment="1">
      <alignment horizontal="justify" vertical="center" wrapText="1"/>
      <protection/>
    </xf>
    <xf numFmtId="0" fontId="27" fillId="0" borderId="0" xfId="58" applyFont="1" applyFill="1">
      <alignment/>
      <protection/>
    </xf>
    <xf numFmtId="186" fontId="26" fillId="0" borderId="0" xfId="0" applyNumberFormat="1" applyFont="1" applyFill="1" applyAlignment="1">
      <alignment/>
    </xf>
    <xf numFmtId="187" fontId="35" fillId="0" borderId="0" xfId="0" applyNumberFormat="1" applyFont="1" applyFill="1" applyAlignment="1">
      <alignment horizontal="center" vertical="center"/>
    </xf>
    <xf numFmtId="186" fontId="35" fillId="0" borderId="0" xfId="0" applyNumberFormat="1" applyFont="1" applyFill="1" applyAlignment="1">
      <alignment horizontal="center" vertical="center"/>
    </xf>
    <xf numFmtId="181" fontId="26" fillId="0" borderId="0" xfId="0" applyNumberFormat="1" applyFont="1" applyFill="1" applyAlignment="1">
      <alignment/>
    </xf>
    <xf numFmtId="187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11" xfId="0" applyFont="1" applyBorder="1" applyAlignment="1">
      <alignment horizontal="justify"/>
    </xf>
    <xf numFmtId="0" fontId="31" fillId="0" borderId="11" xfId="0" applyFont="1" applyBorder="1" applyAlignment="1">
      <alignment horizontal="center" vertical="top" wrapText="1"/>
    </xf>
    <xf numFmtId="180" fontId="25" fillId="0" borderId="0" xfId="58" applyNumberFormat="1" applyFont="1" applyFill="1" applyBorder="1">
      <alignment/>
      <protection/>
    </xf>
    <xf numFmtId="189" fontId="28" fillId="0" borderId="0" xfId="0" applyNumberFormat="1" applyFont="1" applyFill="1" applyAlignment="1">
      <alignment/>
    </xf>
    <xf numFmtId="0" fontId="43" fillId="0" borderId="11" xfId="0" applyFont="1" applyBorder="1" applyAlignment="1">
      <alignment horizontal="center" wrapText="1"/>
    </xf>
    <xf numFmtId="192" fontId="32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justify"/>
    </xf>
    <xf numFmtId="0" fontId="26" fillId="0" borderId="11" xfId="0" applyFont="1" applyFill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/>
    </xf>
    <xf numFmtId="180" fontId="26" fillId="0" borderId="11" xfId="0" applyNumberFormat="1" applyFont="1" applyFill="1" applyBorder="1" applyAlignment="1">
      <alignment horizontal="center" vertical="center"/>
    </xf>
    <xf numFmtId="188" fontId="26" fillId="0" borderId="11" xfId="0" applyNumberFormat="1" applyFont="1" applyFill="1" applyBorder="1" applyAlignment="1">
      <alignment horizontal="center"/>
    </xf>
    <xf numFmtId="180" fontId="26" fillId="0" borderId="11" xfId="0" applyNumberFormat="1" applyFont="1" applyFill="1" applyBorder="1" applyAlignment="1" applyProtection="1">
      <alignment horizontal="center" vertical="center"/>
      <protection locked="0"/>
    </xf>
    <xf numFmtId="180" fontId="45" fillId="0" borderId="11" xfId="0" applyNumberFormat="1" applyFont="1" applyFill="1" applyBorder="1" applyAlignment="1" applyProtection="1">
      <alignment horizontal="center" vertical="center"/>
      <protection locked="0"/>
    </xf>
    <xf numFmtId="188" fontId="26" fillId="0" borderId="11" xfId="0" applyNumberFormat="1" applyFont="1" applyFill="1" applyBorder="1" applyAlignment="1">
      <alignment horizontal="center" wrapText="1"/>
    </xf>
    <xf numFmtId="180" fontId="26" fillId="0" borderId="11" xfId="0" applyNumberFormat="1" applyFont="1" applyFill="1" applyBorder="1" applyAlignment="1">
      <alignment horizontal="center"/>
    </xf>
    <xf numFmtId="180" fontId="26" fillId="0" borderId="11" xfId="0" applyNumberFormat="1" applyFont="1" applyFill="1" applyBorder="1" applyAlignment="1" applyProtection="1">
      <alignment horizontal="center"/>
      <protection locked="0"/>
    </xf>
    <xf numFmtId="49" fontId="43" fillId="0" borderId="11" xfId="0" applyNumberFormat="1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80" fontId="26" fillId="0" borderId="11" xfId="58" applyNumberFormat="1" applyFont="1" applyFill="1" applyBorder="1" applyAlignment="1">
      <alignment horizontal="center"/>
      <protection/>
    </xf>
    <xf numFmtId="180" fontId="26" fillId="0" borderId="13" xfId="0" applyNumberFormat="1" applyFont="1" applyFill="1" applyBorder="1" applyAlignment="1" applyProtection="1">
      <alignment horizontal="center" vertical="center"/>
      <protection locked="0"/>
    </xf>
    <xf numFmtId="180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 vertical="top" wrapText="1"/>
    </xf>
    <xf numFmtId="180" fontId="27" fillId="0" borderId="0" xfId="58" applyNumberFormat="1" applyFont="1" applyFill="1">
      <alignment/>
      <protection/>
    </xf>
    <xf numFmtId="0" fontId="25" fillId="0" borderId="11" xfId="0" applyFont="1" applyBorder="1" applyAlignment="1">
      <alignment horizontal="center" wrapText="1"/>
    </xf>
    <xf numFmtId="0" fontId="31" fillId="0" borderId="15" xfId="58" applyFont="1" applyFill="1" applyBorder="1" applyAlignment="1">
      <alignment/>
      <protection/>
    </xf>
    <xf numFmtId="188" fontId="43" fillId="0" borderId="11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right"/>
    </xf>
    <xf numFmtId="180" fontId="43" fillId="0" borderId="11" xfId="0" applyNumberFormat="1" applyFont="1" applyBorder="1" applyAlignment="1">
      <alignment horizontal="center" wrapText="1"/>
    </xf>
    <xf numFmtId="0" fontId="32" fillId="0" borderId="11" xfId="58" applyFont="1" applyFill="1" applyBorder="1">
      <alignment/>
      <protection/>
    </xf>
    <xf numFmtId="0" fontId="26" fillId="0" borderId="11" xfId="58" applyFont="1" applyFill="1" applyBorder="1">
      <alignment/>
      <protection/>
    </xf>
    <xf numFmtId="0" fontId="26" fillId="0" borderId="10" xfId="58" applyFont="1" applyFill="1" applyBorder="1">
      <alignment/>
      <protection/>
    </xf>
    <xf numFmtId="0" fontId="32" fillId="0" borderId="0" xfId="58" applyFont="1" applyFill="1">
      <alignment/>
      <protection/>
    </xf>
    <xf numFmtId="49" fontId="40" fillId="0" borderId="11" xfId="58" applyNumberFormat="1" applyFont="1" applyFill="1" applyBorder="1" applyAlignment="1">
      <alignment horizontal="center" vertical="center"/>
      <protection/>
    </xf>
    <xf numFmtId="49" fontId="40" fillId="0" borderId="10" xfId="58" applyNumberFormat="1" applyFont="1" applyFill="1" applyBorder="1" applyAlignment="1">
      <alignment horizontal="center" vertical="center"/>
      <protection/>
    </xf>
    <xf numFmtId="0" fontId="40" fillId="0" borderId="11" xfId="58" applyFont="1" applyFill="1" applyBorder="1">
      <alignment/>
      <protection/>
    </xf>
    <xf numFmtId="0" fontId="45" fillId="0" borderId="11" xfId="58" applyFont="1" applyFill="1" applyBorder="1">
      <alignment/>
      <protection/>
    </xf>
    <xf numFmtId="0" fontId="45" fillId="0" borderId="10" xfId="58" applyFont="1" applyFill="1" applyBorder="1">
      <alignment/>
      <protection/>
    </xf>
    <xf numFmtId="0" fontId="32" fillId="0" borderId="15" xfId="58" applyFont="1" applyFill="1" applyBorder="1">
      <alignment/>
      <protection/>
    </xf>
    <xf numFmtId="0" fontId="40" fillId="0" borderId="15" xfId="58" applyFont="1" applyFill="1" applyBorder="1">
      <alignment/>
      <protection/>
    </xf>
    <xf numFmtId="0" fontId="26" fillId="0" borderId="0" xfId="58" applyFont="1" applyFill="1" applyBorder="1">
      <alignment/>
      <protection/>
    </xf>
    <xf numFmtId="187" fontId="43" fillId="0" borderId="0" xfId="58" applyNumberFormat="1" applyFont="1" applyFill="1" applyBorder="1">
      <alignment/>
      <protection/>
    </xf>
    <xf numFmtId="180" fontId="37" fillId="0" borderId="0" xfId="58" applyNumberFormat="1" applyFont="1" applyFill="1" applyBorder="1">
      <alignment/>
      <protection/>
    </xf>
    <xf numFmtId="186" fontId="43" fillId="0" borderId="0" xfId="58" applyNumberFormat="1" applyFont="1" applyFill="1" applyBorder="1">
      <alignment/>
      <protection/>
    </xf>
    <xf numFmtId="0" fontId="26" fillId="0" borderId="0" xfId="58" applyFont="1" applyFill="1" applyBorder="1" applyAlignment="1">
      <alignment horizontal="center" vertical="center" wrapText="1"/>
      <protection/>
    </xf>
    <xf numFmtId="3" fontId="43" fillId="0" borderId="0" xfId="58" applyNumberFormat="1" applyFont="1" applyFill="1" applyBorder="1">
      <alignment/>
      <protection/>
    </xf>
    <xf numFmtId="9" fontId="43" fillId="0" borderId="0" xfId="58" applyNumberFormat="1" applyFont="1" applyFill="1" applyBorder="1">
      <alignment/>
      <protection/>
    </xf>
    <xf numFmtId="4" fontId="43" fillId="0" borderId="0" xfId="58" applyNumberFormat="1" applyFont="1" applyFill="1" applyBorder="1">
      <alignment/>
      <protection/>
    </xf>
    <xf numFmtId="4" fontId="32" fillId="24" borderId="11" xfId="0" applyNumberFormat="1" applyFont="1" applyFill="1" applyBorder="1" applyAlignment="1">
      <alignment vertical="center"/>
    </xf>
    <xf numFmtId="4" fontId="32" fillId="24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80" fontId="43" fillId="0" borderId="11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199" fontId="32" fillId="0" borderId="0" xfId="0" applyNumberFormat="1" applyFont="1" applyFill="1" applyAlignment="1">
      <alignment horizontal="center" vertical="center"/>
    </xf>
    <xf numFmtId="213" fontId="26" fillId="0" borderId="0" xfId="0" applyNumberFormat="1" applyFont="1" applyFill="1" applyAlignment="1">
      <alignment horizontal="center" vertical="center"/>
    </xf>
    <xf numFmtId="187" fontId="28" fillId="0" borderId="0" xfId="0" applyNumberFormat="1" applyFont="1" applyFill="1" applyAlignment="1">
      <alignment/>
    </xf>
    <xf numFmtId="4" fontId="40" fillId="0" borderId="11" xfId="58" applyNumberFormat="1" applyFont="1" applyFill="1" applyBorder="1" applyAlignment="1">
      <alignment horizontal="center"/>
      <protection/>
    </xf>
    <xf numFmtId="4" fontId="32" fillId="0" borderId="11" xfId="58" applyNumberFormat="1" applyFont="1" applyFill="1" applyBorder="1" applyAlignment="1">
      <alignment horizontal="center"/>
      <protection/>
    </xf>
    <xf numFmtId="4" fontId="26" fillId="24" borderId="11" xfId="0" applyNumberFormat="1" applyFont="1" applyFill="1" applyBorder="1" applyAlignment="1">
      <alignment horizontal="center" vertical="center"/>
    </xf>
    <xf numFmtId="0" fontId="69" fillId="0" borderId="17" xfId="0" applyFont="1" applyBorder="1" applyAlignment="1">
      <alignment vertical="center" wrapText="1"/>
    </xf>
    <xf numFmtId="4" fontId="32" fillId="0" borderId="16" xfId="0" applyNumberFormat="1" applyFont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top" wrapText="1"/>
    </xf>
    <xf numFmtId="4" fontId="32" fillId="0" borderId="11" xfId="0" applyNumberFormat="1" applyFont="1" applyFill="1" applyBorder="1" applyAlignment="1">
      <alignment horizontal="center" vertical="top" wrapText="1"/>
    </xf>
    <xf numFmtId="4" fontId="32" fillId="0" borderId="11" xfId="58" applyNumberFormat="1" applyFont="1" applyFill="1" applyBorder="1" applyAlignment="1">
      <alignment horizontal="center" vertical="center"/>
      <protection/>
    </xf>
    <xf numFmtId="4" fontId="39" fillId="0" borderId="11" xfId="58" applyNumberFormat="1" applyFont="1" applyFill="1" applyBorder="1">
      <alignment/>
      <protection/>
    </xf>
    <xf numFmtId="4" fontId="28" fillId="0" borderId="11" xfId="58" applyNumberFormat="1" applyFont="1" applyFill="1" applyBorder="1">
      <alignment/>
      <protection/>
    </xf>
    <xf numFmtId="4" fontId="28" fillId="0" borderId="10" xfId="58" applyNumberFormat="1" applyFont="1" applyFill="1" applyBorder="1">
      <alignment/>
      <protection/>
    </xf>
    <xf numFmtId="4" fontId="32" fillId="0" borderId="11" xfId="0" applyNumberFormat="1" applyFont="1" applyBorder="1" applyAlignment="1">
      <alignment horizontal="center" vertical="center" wrapText="1"/>
    </xf>
    <xf numFmtId="4" fontId="39" fillId="0" borderId="10" xfId="58" applyNumberFormat="1" applyFont="1" applyFill="1" applyBorder="1">
      <alignment/>
      <protection/>
    </xf>
    <xf numFmtId="4" fontId="31" fillId="0" borderId="11" xfId="58" applyNumberFormat="1" applyFont="1" applyFill="1" applyBorder="1">
      <alignment/>
      <protection/>
    </xf>
    <xf numFmtId="4" fontId="29" fillId="0" borderId="11" xfId="58" applyNumberFormat="1" applyFont="1" applyFill="1" applyBorder="1">
      <alignment/>
      <protection/>
    </xf>
    <xf numFmtId="4" fontId="29" fillId="0" borderId="10" xfId="58" applyNumberFormat="1" applyFont="1" applyFill="1" applyBorder="1">
      <alignment/>
      <protection/>
    </xf>
    <xf numFmtId="4" fontId="32" fillId="0" borderId="11" xfId="58" applyNumberFormat="1" applyFont="1" applyFill="1" applyBorder="1" applyAlignment="1">
      <alignment vertical="center" wrapText="1"/>
      <protection/>
    </xf>
    <xf numFmtId="4" fontId="31" fillId="0" borderId="11" xfId="58" applyNumberFormat="1" applyFont="1" applyFill="1" applyBorder="1" applyAlignment="1">
      <alignment horizontal="center" vertical="center"/>
      <protection/>
    </xf>
    <xf numFmtId="4" fontId="31" fillId="0" borderId="11" xfId="58" applyNumberFormat="1" applyFont="1" applyFill="1" applyBorder="1" applyAlignment="1">
      <alignment horizontal="center"/>
      <protection/>
    </xf>
    <xf numFmtId="4" fontId="31" fillId="0" borderId="10" xfId="58" applyNumberFormat="1" applyFont="1" applyFill="1" applyBorder="1" applyAlignment="1">
      <alignment horizontal="center" vertical="center"/>
      <protection/>
    </xf>
    <xf numFmtId="4" fontId="39" fillId="0" borderId="15" xfId="58" applyNumberFormat="1" applyFont="1" applyFill="1" applyBorder="1">
      <alignment/>
      <protection/>
    </xf>
    <xf numFmtId="4" fontId="31" fillId="0" borderId="11" xfId="0" applyNumberFormat="1" applyFont="1" applyFill="1" applyBorder="1" applyAlignment="1">
      <alignment horizontal="center" vertical="top" wrapText="1"/>
    </xf>
    <xf numFmtId="4" fontId="31" fillId="0" borderId="15" xfId="58" applyNumberFormat="1" applyFont="1" applyFill="1" applyBorder="1">
      <alignment/>
      <protection/>
    </xf>
    <xf numFmtId="4" fontId="39" fillId="0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0" applyFont="1" applyBorder="1" applyAlignment="1">
      <alignment horizontal="justify" vertical="center"/>
    </xf>
    <xf numFmtId="180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4" fontId="39" fillId="24" borderId="11" xfId="5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14" xfId="0" applyFont="1" applyBorder="1" applyAlignment="1">
      <alignment horizontal="center" wrapText="1"/>
    </xf>
    <xf numFmtId="1" fontId="55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/>
    </xf>
    <xf numFmtId="0" fontId="3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46" fillId="0" borderId="0" xfId="58" applyFont="1" applyFill="1">
      <alignment/>
      <protection/>
    </xf>
    <xf numFmtId="0" fontId="37" fillId="0" borderId="0" xfId="58" applyFont="1" applyFill="1" applyAlignment="1">
      <alignment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32" fillId="25" borderId="11" xfId="0" applyNumberFormat="1" applyFont="1" applyFill="1" applyBorder="1" applyAlignment="1" applyProtection="1">
      <alignment horizontal="left" vertical="top" wrapText="1"/>
      <protection hidden="1"/>
    </xf>
    <xf numFmtId="0" fontId="32" fillId="25" borderId="11" xfId="58" applyFont="1" applyFill="1" applyBorder="1" applyAlignment="1">
      <alignment horizontal="center" vertical="center"/>
      <protection/>
    </xf>
    <xf numFmtId="4" fontId="39" fillId="25" borderId="11" xfId="59" applyNumberFormat="1" applyFont="1" applyFill="1" applyBorder="1" applyAlignment="1">
      <alignment horizontal="center" vertical="center"/>
      <protection/>
    </xf>
    <xf numFmtId="0" fontId="51" fillId="0" borderId="11" xfId="0" applyFont="1" applyFill="1" applyBorder="1" applyAlignment="1">
      <alignment vertical="top" wrapText="1"/>
    </xf>
    <xf numFmtId="0" fontId="32" fillId="25" borderId="11" xfId="0" applyFont="1" applyFill="1" applyBorder="1" applyAlignment="1">
      <alignment horizontal="left" vertical="top" wrapText="1"/>
    </xf>
    <xf numFmtId="179" fontId="32" fillId="0" borderId="11" xfId="58" applyNumberFormat="1" applyFont="1" applyFill="1" applyBorder="1" applyAlignment="1">
      <alignment horizontal="center"/>
      <protection/>
    </xf>
    <xf numFmtId="0" fontId="43" fillId="0" borderId="0" xfId="0" applyFont="1" applyAlignment="1">
      <alignment horizontal="center"/>
    </xf>
    <xf numFmtId="180" fontId="45" fillId="0" borderId="0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37" fillId="0" borderId="0" xfId="58" applyFont="1" applyFill="1">
      <alignment/>
      <protection/>
    </xf>
    <xf numFmtId="0" fontId="46" fillId="0" borderId="0" xfId="58" applyFont="1" applyFill="1" applyBorder="1">
      <alignment/>
      <protection/>
    </xf>
    <xf numFmtId="0" fontId="37" fillId="0" borderId="0" xfId="58" applyFont="1" applyFill="1" applyBorder="1" applyAlignment="1">
      <alignment/>
      <protection/>
    </xf>
    <xf numFmtId="0" fontId="37" fillId="0" borderId="0" xfId="58" applyFont="1" applyFill="1" applyBorder="1">
      <alignment/>
      <protection/>
    </xf>
    <xf numFmtId="0" fontId="57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horizontal="left" wrapText="1"/>
    </xf>
    <xf numFmtId="180" fontId="37" fillId="0" borderId="11" xfId="0" applyNumberFormat="1" applyFont="1" applyFill="1" applyBorder="1" applyAlignment="1" applyProtection="1">
      <alignment horizontal="center" vertical="center"/>
      <protection locked="0"/>
    </xf>
    <xf numFmtId="180" fontId="37" fillId="0" borderId="13" xfId="0" applyNumberFormat="1" applyFont="1" applyFill="1" applyBorder="1" applyAlignment="1" applyProtection="1">
      <alignment horizontal="center" vertical="center"/>
      <protection locked="0"/>
    </xf>
    <xf numFmtId="180" fontId="37" fillId="0" borderId="0" xfId="0" applyNumberFormat="1" applyFont="1" applyFill="1" applyBorder="1" applyAlignment="1" applyProtection="1">
      <alignment horizontal="center" vertical="center"/>
      <protection locked="0"/>
    </xf>
    <xf numFmtId="180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horizontal="left" wrapText="1"/>
    </xf>
    <xf numFmtId="180" fontId="3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/>
    </xf>
    <xf numFmtId="180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top" wrapText="1"/>
    </xf>
    <xf numFmtId="49" fontId="43" fillId="0" borderId="14" xfId="0" applyNumberFormat="1" applyFont="1" applyBorder="1" applyAlignment="1">
      <alignment horizontal="center" wrapText="1"/>
    </xf>
    <xf numFmtId="0" fontId="43" fillId="0" borderId="11" xfId="0" applyFont="1" applyBorder="1" applyAlignment="1">
      <alignment horizontal="justify" vertical="center"/>
    </xf>
    <xf numFmtId="1" fontId="32" fillId="0" borderId="0" xfId="0" applyNumberFormat="1" applyFont="1" applyFill="1" applyAlignment="1">
      <alignment horizontal="right"/>
    </xf>
    <xf numFmtId="187" fontId="35" fillId="0" borderId="0" xfId="0" applyNumberFormat="1" applyFont="1" applyFill="1" applyBorder="1" applyAlignment="1">
      <alignment horizontal="center" vertical="center"/>
    </xf>
    <xf numFmtId="213" fontId="39" fillId="0" borderId="0" xfId="0" applyNumberFormat="1" applyFont="1" applyBorder="1" applyAlignment="1">
      <alignment/>
    </xf>
    <xf numFmtId="1" fontId="26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2" fillId="0" borderId="14" xfId="0" applyFont="1" applyBorder="1" applyAlignment="1">
      <alignment horizontal="center" wrapText="1"/>
    </xf>
    <xf numFmtId="1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vertical="top"/>
    </xf>
    <xf numFmtId="0" fontId="69" fillId="25" borderId="19" xfId="0" applyFont="1" applyFill="1" applyBorder="1" applyAlignment="1">
      <alignment horizontal="left" wrapText="1"/>
    </xf>
    <xf numFmtId="0" fontId="63" fillId="0" borderId="11" xfId="0" applyNumberFormat="1" applyFont="1" applyFill="1" applyBorder="1" applyAlignment="1" applyProtection="1">
      <alignment horizontal="center" vertical="center"/>
      <protection hidden="1"/>
    </xf>
    <xf numFmtId="0" fontId="32" fillId="0" borderId="11" xfId="0" applyNumberFormat="1" applyFont="1" applyFill="1" applyBorder="1" applyAlignment="1" applyProtection="1">
      <alignment horizontal="left" vertical="top" wrapText="1"/>
      <protection hidden="1"/>
    </xf>
    <xf numFmtId="0" fontId="32" fillId="0" borderId="11" xfId="0" applyNumberFormat="1" applyFont="1" applyFill="1" applyBorder="1" applyAlignment="1" applyProtection="1">
      <alignment horizontal="center" vertical="center"/>
      <protection hidden="1"/>
    </xf>
    <xf numFmtId="0" fontId="40" fillId="0" borderId="11" xfId="55" applyFont="1" applyFill="1" applyBorder="1" applyAlignment="1">
      <alignment horizontal="center" vertical="center" wrapText="1"/>
      <protection/>
    </xf>
    <xf numFmtId="2" fontId="37" fillId="0" borderId="0" xfId="0" applyNumberFormat="1" applyFont="1" applyAlignment="1">
      <alignment/>
    </xf>
    <xf numFmtId="2" fontId="57" fillId="0" borderId="0" xfId="0" applyNumberFormat="1" applyFont="1" applyFill="1" applyBorder="1" applyAlignment="1">
      <alignment/>
    </xf>
    <xf numFmtId="2" fontId="57" fillId="0" borderId="0" xfId="0" applyNumberFormat="1" applyFont="1" applyFill="1" applyAlignment="1">
      <alignment/>
    </xf>
    <xf numFmtId="2" fontId="37" fillId="0" borderId="11" xfId="0" applyNumberFormat="1" applyFont="1" applyFill="1" applyBorder="1" applyAlignment="1">
      <alignment horizontal="center" vertical="center"/>
    </xf>
    <xf numFmtId="2" fontId="62" fillId="0" borderId="0" xfId="0" applyNumberFormat="1" applyFont="1" applyFill="1" applyAlignment="1">
      <alignment/>
    </xf>
    <xf numFmtId="2" fontId="37" fillId="0" borderId="0" xfId="0" applyNumberFormat="1" applyFont="1" applyFill="1" applyBorder="1" applyAlignment="1" applyProtection="1">
      <alignment horizontal="center" vertical="center"/>
      <protection locked="0"/>
    </xf>
    <xf numFmtId="2" fontId="62" fillId="0" borderId="0" xfId="0" applyNumberFormat="1" applyFont="1" applyFill="1" applyBorder="1" applyAlignment="1">
      <alignment/>
    </xf>
    <xf numFmtId="2" fontId="43" fillId="0" borderId="11" xfId="0" applyNumberFormat="1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 vertical="top" wrapText="1"/>
    </xf>
    <xf numFmtId="185" fontId="31" fillId="0" borderId="11" xfId="0" applyNumberFormat="1" applyFont="1" applyFill="1" applyBorder="1" applyAlignment="1">
      <alignment horizontal="center" vertical="center"/>
    </xf>
    <xf numFmtId="185" fontId="32" fillId="0" borderId="11" xfId="0" applyNumberFormat="1" applyFont="1" applyFill="1" applyBorder="1" applyAlignment="1">
      <alignment horizontal="center" vertical="center"/>
    </xf>
    <xf numFmtId="185" fontId="39" fillId="0" borderId="11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15" xfId="58" applyFont="1" applyFill="1" applyBorder="1" applyAlignment="1">
      <alignment horizontal="center" vertical="center"/>
      <protection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/>
    </xf>
    <xf numFmtId="4" fontId="31" fillId="0" borderId="10" xfId="58" applyNumberFormat="1" applyFont="1" applyFill="1" applyBorder="1">
      <alignment/>
      <protection/>
    </xf>
    <xf numFmtId="4" fontId="39" fillId="0" borderId="11" xfId="58" applyNumberFormat="1" applyFont="1" applyFill="1" applyBorder="1" applyAlignment="1">
      <alignment/>
      <protection/>
    </xf>
    <xf numFmtId="0" fontId="32" fillId="0" borderId="11" xfId="0" applyNumberFormat="1" applyFont="1" applyFill="1" applyBorder="1" applyAlignment="1">
      <alignment horizontal="justify" vertical="center" wrapText="1"/>
    </xf>
    <xf numFmtId="0" fontId="32" fillId="0" borderId="11" xfId="0" applyFont="1" applyBorder="1" applyAlignment="1">
      <alignment wrapText="1"/>
    </xf>
    <xf numFmtId="0" fontId="32" fillId="0" borderId="11" xfId="0" applyFont="1" applyFill="1" applyBorder="1" applyAlignment="1">
      <alignment/>
    </xf>
    <xf numFmtId="0" fontId="32" fillId="0" borderId="11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left" wrapText="1"/>
    </xf>
    <xf numFmtId="191" fontId="32" fillId="0" borderId="11" xfId="55" applyNumberFormat="1" applyFont="1" applyFill="1" applyBorder="1" applyAlignment="1" applyProtection="1">
      <alignment wrapText="1"/>
      <protection hidden="1"/>
    </xf>
    <xf numFmtId="0" fontId="32" fillId="0" borderId="11" xfId="0" applyFont="1" applyBorder="1" applyAlignment="1">
      <alignment horizontal="left" wrapText="1"/>
    </xf>
    <xf numFmtId="0" fontId="32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0" fontId="32" fillId="0" borderId="0" xfId="0" applyFont="1" applyFill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 horizontal="center"/>
    </xf>
    <xf numFmtId="2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wrapText="1"/>
    </xf>
    <xf numFmtId="2" fontId="32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/>
    </xf>
    <xf numFmtId="191" fontId="32" fillId="0" borderId="11" xfId="56" applyNumberFormat="1" applyFont="1" applyFill="1" applyBorder="1" applyAlignment="1" applyProtection="1">
      <alignment wrapText="1"/>
      <protection hidden="1"/>
    </xf>
    <xf numFmtId="191" fontId="32" fillId="0" borderId="10" xfId="56" applyNumberFormat="1" applyFont="1" applyFill="1" applyBorder="1" applyAlignment="1" applyProtection="1">
      <alignment wrapText="1"/>
      <protection hidden="1"/>
    </xf>
    <xf numFmtId="2" fontId="32" fillId="0" borderId="11" xfId="0" applyNumberFormat="1" applyFont="1" applyFill="1" applyBorder="1" applyAlignment="1" applyProtection="1">
      <alignment horizontal="center" vertical="center"/>
      <protection locked="0"/>
    </xf>
    <xf numFmtId="2" fontId="40" fillId="0" borderId="11" xfId="0" applyNumberFormat="1" applyFont="1" applyFill="1" applyBorder="1" applyAlignment="1" applyProtection="1">
      <alignment horizontal="center" vertical="center"/>
      <protection locked="0"/>
    </xf>
    <xf numFmtId="2" fontId="32" fillId="25" borderId="11" xfId="0" applyNumberFormat="1" applyFont="1" applyFill="1" applyBorder="1" applyAlignment="1">
      <alignment horizontal="center"/>
    </xf>
    <xf numFmtId="2" fontId="32" fillId="25" borderId="11" xfId="0" applyNumberFormat="1" applyFont="1" applyFill="1" applyBorder="1" applyAlignment="1">
      <alignment horizontal="center" wrapText="1"/>
    </xf>
    <xf numFmtId="0" fontId="65" fillId="0" borderId="11" xfId="0" applyFont="1" applyFill="1" applyBorder="1" applyAlignment="1">
      <alignment wrapText="1"/>
    </xf>
    <xf numFmtId="2" fontId="32" fillId="25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 applyProtection="1">
      <alignment horizontal="center"/>
      <protection locked="0"/>
    </xf>
    <xf numFmtId="0" fontId="32" fillId="25" borderId="11" xfId="0" applyFont="1" applyFill="1" applyBorder="1" applyAlignment="1">
      <alignment horizontal="left" wrapText="1"/>
    </xf>
    <xf numFmtId="0" fontId="32" fillId="25" borderId="11" xfId="0" applyFont="1" applyFill="1" applyBorder="1" applyAlignment="1">
      <alignment wrapText="1"/>
    </xf>
    <xf numFmtId="0" fontId="65" fillId="25" borderId="11" xfId="0" applyFont="1" applyFill="1" applyBorder="1" applyAlignment="1">
      <alignment horizontal="left" wrapText="1"/>
    </xf>
    <xf numFmtId="191" fontId="32" fillId="0" borderId="11" xfId="55" applyNumberFormat="1" applyFont="1" applyFill="1" applyBorder="1" applyAlignment="1" applyProtection="1">
      <alignment horizontal="center" wrapText="1"/>
      <protection hidden="1"/>
    </xf>
    <xf numFmtId="193" fontId="32" fillId="0" borderId="11" xfId="55" applyNumberFormat="1" applyFont="1" applyFill="1" applyBorder="1" applyAlignment="1" applyProtection="1">
      <alignment horizontal="center" wrapText="1"/>
      <protection hidden="1"/>
    </xf>
    <xf numFmtId="194" fontId="32" fillId="0" borderId="11" xfId="55" applyNumberFormat="1" applyFont="1" applyFill="1" applyBorder="1" applyAlignment="1" applyProtection="1">
      <alignment horizontal="center" wrapText="1"/>
      <protection hidden="1"/>
    </xf>
    <xf numFmtId="195" fontId="32" fillId="0" borderId="11" xfId="55" applyNumberFormat="1" applyFont="1" applyFill="1" applyBorder="1" applyAlignment="1" applyProtection="1">
      <alignment horizontal="center" wrapText="1"/>
      <protection hidden="1"/>
    </xf>
    <xf numFmtId="0" fontId="32" fillId="0" borderId="17" xfId="0" applyFont="1" applyBorder="1" applyAlignment="1">
      <alignment vertical="center"/>
    </xf>
    <xf numFmtId="0" fontId="32" fillId="0" borderId="20" xfId="0" applyFont="1" applyBorder="1" applyAlignment="1">
      <alignment horizontal="right" vertical="center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horizontal="right" vertical="center"/>
    </xf>
    <xf numFmtId="0" fontId="32" fillId="0" borderId="22" xfId="0" applyFont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/>
    </xf>
    <xf numFmtId="194" fontId="32" fillId="0" borderId="14" xfId="55" applyNumberFormat="1" applyFont="1" applyFill="1" applyBorder="1" applyAlignment="1" applyProtection="1">
      <alignment horizontal="center" wrapText="1"/>
      <protection hidden="1"/>
    </xf>
    <xf numFmtId="195" fontId="32" fillId="0" borderId="14" xfId="55" applyNumberFormat="1" applyFont="1" applyFill="1" applyBorder="1" applyAlignment="1" applyProtection="1">
      <alignment horizontal="center" wrapText="1"/>
      <protection hidden="1"/>
    </xf>
    <xf numFmtId="2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right" vertical="center"/>
    </xf>
    <xf numFmtId="0" fontId="40" fillId="0" borderId="21" xfId="0" applyFont="1" applyBorder="1" applyAlignment="1">
      <alignment vertical="center" wrapText="1"/>
    </xf>
    <xf numFmtId="191" fontId="32" fillId="0" borderId="13" xfId="55" applyNumberFormat="1" applyFont="1" applyFill="1" applyBorder="1" applyAlignment="1" applyProtection="1">
      <alignment wrapText="1"/>
      <protection hidden="1"/>
    </xf>
    <xf numFmtId="191" fontId="32" fillId="0" borderId="13" xfId="55" applyNumberFormat="1" applyFont="1" applyFill="1" applyBorder="1" applyAlignment="1" applyProtection="1">
      <alignment horizontal="center" wrapText="1"/>
      <protection hidden="1"/>
    </xf>
    <xf numFmtId="0" fontId="40" fillId="0" borderId="11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2" fontId="32" fillId="0" borderId="15" xfId="0" applyNumberFormat="1" applyFont="1" applyFill="1" applyBorder="1" applyAlignment="1" applyProtection="1">
      <alignment horizontal="center" vertical="center"/>
      <protection locked="0"/>
    </xf>
    <xf numFmtId="191" fontId="32" fillId="0" borderId="15" xfId="55" applyNumberFormat="1" applyFont="1" applyFill="1" applyBorder="1" applyAlignment="1" applyProtection="1">
      <alignment wrapText="1"/>
      <protection hidden="1"/>
    </xf>
    <xf numFmtId="0" fontId="32" fillId="0" borderId="11" xfId="0" applyFont="1" applyBorder="1" applyAlignment="1">
      <alignment horizontal="center"/>
    </xf>
    <xf numFmtId="2" fontId="32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193" fontId="32" fillId="0" borderId="13" xfId="55" applyNumberFormat="1" applyFont="1" applyFill="1" applyBorder="1" applyAlignment="1" applyProtection="1">
      <alignment horizontal="center" wrapText="1"/>
      <protection hidden="1"/>
    </xf>
    <xf numFmtId="194" fontId="32" fillId="0" borderId="13" xfId="55" applyNumberFormat="1" applyFont="1" applyFill="1" applyBorder="1" applyAlignment="1" applyProtection="1">
      <alignment horizontal="center" wrapText="1"/>
      <protection hidden="1"/>
    </xf>
    <xf numFmtId="195" fontId="32" fillId="0" borderId="13" xfId="55" applyNumberFormat="1" applyFont="1" applyFill="1" applyBorder="1" applyAlignment="1" applyProtection="1">
      <alignment horizontal="center" wrapText="1"/>
      <protection hidden="1"/>
    </xf>
    <xf numFmtId="2" fontId="32" fillId="0" borderId="13" xfId="0" applyNumberFormat="1" applyFont="1" applyFill="1" applyBorder="1" applyAlignment="1" applyProtection="1">
      <alignment horizontal="center" vertical="center"/>
      <protection locked="0"/>
    </xf>
    <xf numFmtId="2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>
      <alignment horizontal="left" wrapText="1"/>
    </xf>
    <xf numFmtId="2" fontId="32" fillId="0" borderId="2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191" fontId="40" fillId="0" borderId="13" xfId="55" applyNumberFormat="1" applyFont="1" applyFill="1" applyBorder="1" applyAlignment="1" applyProtection="1">
      <alignment wrapText="1"/>
      <protection hidden="1"/>
    </xf>
    <xf numFmtId="2" fontId="32" fillId="0" borderId="10" xfId="0" applyNumberFormat="1" applyFont="1" applyFill="1" applyBorder="1" applyAlignment="1" applyProtection="1">
      <alignment horizontal="center" vertical="center"/>
      <protection locked="0"/>
    </xf>
    <xf numFmtId="2" fontId="32" fillId="0" borderId="11" xfId="58" applyNumberFormat="1" applyFont="1" applyFill="1" applyBorder="1" applyAlignment="1">
      <alignment horizontal="center"/>
      <protection/>
    </xf>
    <xf numFmtId="0" fontId="32" fillId="0" borderId="13" xfId="0" applyFont="1" applyBorder="1" applyAlignment="1">
      <alignment horizontal="justify"/>
    </xf>
    <xf numFmtId="49" fontId="32" fillId="0" borderId="13" xfId="0" applyNumberFormat="1" applyFont="1" applyFill="1" applyBorder="1" applyAlignment="1">
      <alignment horizontal="center"/>
    </xf>
    <xf numFmtId="49" fontId="32" fillId="0" borderId="13" xfId="56" applyNumberFormat="1" applyFont="1" applyFill="1" applyBorder="1" applyAlignment="1" applyProtection="1">
      <alignment horizontal="center"/>
      <protection hidden="1"/>
    </xf>
    <xf numFmtId="49" fontId="32" fillId="0" borderId="11" xfId="56" applyNumberFormat="1" applyFont="1" applyFill="1" applyBorder="1" applyAlignment="1" applyProtection="1">
      <alignment horizontal="center"/>
      <protection hidden="1"/>
    </xf>
    <xf numFmtId="49" fontId="32" fillId="0" borderId="11" xfId="57" applyNumberFormat="1" applyFont="1" applyFill="1" applyBorder="1" applyAlignment="1" applyProtection="1">
      <alignment horizontal="justify"/>
      <protection hidden="1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right"/>
    </xf>
    <xf numFmtId="0" fontId="32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center" wrapText="1"/>
    </xf>
    <xf numFmtId="2" fontId="32" fillId="0" borderId="15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justify" vertical="center" wrapText="1"/>
    </xf>
    <xf numFmtId="0" fontId="40" fillId="0" borderId="13" xfId="0" applyFont="1" applyFill="1" applyBorder="1" applyAlignment="1">
      <alignment wrapText="1"/>
    </xf>
    <xf numFmtId="0" fontId="32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wrapText="1"/>
    </xf>
    <xf numFmtId="2" fontId="32" fillId="0" borderId="11" xfId="0" applyNumberFormat="1" applyFont="1" applyFill="1" applyBorder="1" applyAlignment="1" applyProtection="1">
      <alignment horizontal="center" wrapText="1"/>
      <protection locked="0"/>
    </xf>
    <xf numFmtId="0" fontId="39" fillId="0" borderId="11" xfId="0" applyFont="1" applyFill="1" applyBorder="1" applyAlignment="1">
      <alignment vertical="top" wrapText="1"/>
    </xf>
    <xf numFmtId="2" fontId="32" fillId="0" borderId="11" xfId="0" applyNumberFormat="1" applyFont="1" applyFill="1" applyBorder="1" applyAlignment="1">
      <alignment horizontal="center" wrapText="1"/>
    </xf>
    <xf numFmtId="0" fontId="66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horizontal="justify" vertical="center" wrapText="1"/>
    </xf>
    <xf numFmtId="0" fontId="32" fillId="0" borderId="0" xfId="0" applyFont="1" applyFill="1" applyAlignment="1">
      <alignment horizontal="justify"/>
    </xf>
    <xf numFmtId="49" fontId="32" fillId="26" borderId="11" xfId="0" applyNumberFormat="1" applyFont="1" applyFill="1" applyBorder="1" applyAlignment="1">
      <alignment horizontal="center"/>
    </xf>
    <xf numFmtId="0" fontId="70" fillId="25" borderId="19" xfId="0" applyFont="1" applyFill="1" applyBorder="1" applyAlignment="1">
      <alignment horizontal="left" wrapText="1"/>
    </xf>
    <xf numFmtId="0" fontId="32" fillId="25" borderId="11" xfId="0" applyFont="1" applyFill="1" applyBorder="1" applyAlignment="1">
      <alignment horizontal="left" vertical="center" wrapText="1"/>
    </xf>
    <xf numFmtId="49" fontId="32" fillId="25" borderId="11" xfId="0" applyNumberFormat="1" applyFont="1" applyFill="1" applyBorder="1" applyAlignment="1">
      <alignment horizontal="center"/>
    </xf>
    <xf numFmtId="0" fontId="40" fillId="25" borderId="11" xfId="0" applyFont="1" applyFill="1" applyBorder="1" applyAlignment="1">
      <alignment horizontal="center" vertical="center" wrapText="1"/>
    </xf>
    <xf numFmtId="0" fontId="69" fillId="25" borderId="17" xfId="0" applyFont="1" applyFill="1" applyBorder="1" applyAlignment="1">
      <alignment horizontal="left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left" wrapText="1"/>
    </xf>
    <xf numFmtId="0" fontId="32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justify"/>
    </xf>
    <xf numFmtId="2" fontId="32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180" fontId="45" fillId="0" borderId="15" xfId="0" applyNumberFormat="1" applyFont="1" applyFill="1" applyBorder="1" applyAlignment="1">
      <alignment horizontal="center" vertical="center"/>
    </xf>
    <xf numFmtId="180" fontId="26" fillId="0" borderId="15" xfId="0" applyNumberFormat="1" applyFont="1" applyFill="1" applyBorder="1" applyAlignment="1">
      <alignment horizontal="center" vertical="center"/>
    </xf>
    <xf numFmtId="188" fontId="26" fillId="0" borderId="15" xfId="0" applyNumberFormat="1" applyFont="1" applyFill="1" applyBorder="1" applyAlignment="1">
      <alignment horizontal="center"/>
    </xf>
    <xf numFmtId="180" fontId="45" fillId="0" borderId="15" xfId="0" applyNumberFormat="1" applyFont="1" applyFill="1" applyBorder="1" applyAlignment="1" applyProtection="1">
      <alignment horizontal="center" vertical="center"/>
      <protection locked="0"/>
    </xf>
    <xf numFmtId="188" fontId="26" fillId="0" borderId="15" xfId="0" applyNumberFormat="1" applyFont="1" applyFill="1" applyBorder="1" applyAlignment="1">
      <alignment horizontal="center" wrapText="1"/>
    </xf>
    <xf numFmtId="180" fontId="26" fillId="0" borderId="15" xfId="0" applyNumberFormat="1" applyFont="1" applyFill="1" applyBorder="1" applyAlignment="1">
      <alignment horizontal="center"/>
    </xf>
    <xf numFmtId="180" fontId="26" fillId="0" borderId="15" xfId="0" applyNumberFormat="1" applyFont="1" applyFill="1" applyBorder="1" applyAlignment="1" applyProtection="1">
      <alignment horizontal="center"/>
      <protection locked="0"/>
    </xf>
    <xf numFmtId="180" fontId="26" fillId="0" borderId="15" xfId="58" applyNumberFormat="1" applyFont="1" applyFill="1" applyBorder="1" applyAlignment="1">
      <alignment horizontal="center"/>
      <protection/>
    </xf>
    <xf numFmtId="180" fontId="26" fillId="0" borderId="23" xfId="0" applyNumberFormat="1" applyFont="1" applyFill="1" applyBorder="1" applyAlignment="1" applyProtection="1">
      <alignment horizontal="center" vertical="center"/>
      <protection locked="0"/>
    </xf>
    <xf numFmtId="188" fontId="43" fillId="0" borderId="15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/>
    </xf>
    <xf numFmtId="0" fontId="32" fillId="0" borderId="0" xfId="58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32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38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0" fontId="53" fillId="0" borderId="0" xfId="0" applyFont="1" applyAlignment="1">
      <alignment horizontal="right"/>
    </xf>
    <xf numFmtId="0" fontId="32" fillId="0" borderId="11" xfId="0" applyFont="1" applyBorder="1" applyAlignment="1">
      <alignment/>
    </xf>
    <xf numFmtId="2" fontId="26" fillId="0" borderId="11" xfId="0" applyNumberFormat="1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right" wrapText="1"/>
    </xf>
    <xf numFmtId="0" fontId="32" fillId="0" borderId="13" xfId="0" applyFont="1" applyFill="1" applyBorder="1" applyAlignment="1">
      <alignment horizontal="left" wrapText="1"/>
    </xf>
    <xf numFmtId="49" fontId="32" fillId="27" borderId="11" xfId="57" applyNumberFormat="1" applyFont="1" applyFill="1" applyBorder="1" applyAlignment="1" applyProtection="1">
      <alignment horizontal="center"/>
      <protection hidden="1"/>
    </xf>
    <xf numFmtId="4" fontId="40" fillId="0" borderId="0" xfId="58" applyNumberFormat="1" applyFont="1" applyFill="1" applyBorder="1" applyAlignment="1">
      <alignment horizontal="center"/>
      <protection/>
    </xf>
    <xf numFmtId="0" fontId="37" fillId="0" borderId="11" xfId="0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top" wrapText="1"/>
    </xf>
    <xf numFmtId="0" fontId="42" fillId="24" borderId="11" xfId="0" applyFont="1" applyFill="1" applyBorder="1" applyAlignment="1">
      <alignment horizontal="center" vertical="center" wrapText="1"/>
    </xf>
    <xf numFmtId="1" fontId="42" fillId="24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 applyProtection="1">
      <alignment horizontal="left" vertical="center" wrapText="1"/>
      <protection/>
    </xf>
    <xf numFmtId="3" fontId="46" fillId="0" borderId="11" xfId="0" applyNumberFormat="1" applyFont="1" applyFill="1" applyBorder="1" applyAlignment="1" applyProtection="1">
      <alignment horizontal="center" vertical="center" wrapText="1"/>
      <protection/>
    </xf>
    <xf numFmtId="183" fontId="67" fillId="0" borderId="11" xfId="0" applyNumberFormat="1" applyFont="1" applyFill="1" applyBorder="1" applyAlignment="1">
      <alignment horizontal="center" vertical="center"/>
    </xf>
    <xf numFmtId="3" fontId="37" fillId="25" borderId="11" xfId="0" applyNumberFormat="1" applyFont="1" applyFill="1" applyBorder="1" applyAlignment="1" applyProtection="1">
      <alignment vertical="center" wrapText="1"/>
      <protection/>
    </xf>
    <xf numFmtId="183" fontId="37" fillId="0" borderId="1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 applyProtection="1">
      <alignment vertical="center" wrapText="1"/>
      <protection/>
    </xf>
    <xf numFmtId="183" fontId="46" fillId="0" borderId="11" xfId="0" applyNumberFormat="1" applyFont="1" applyFill="1" applyBorder="1" applyAlignment="1">
      <alignment horizontal="center" vertical="center"/>
    </xf>
    <xf numFmtId="179" fontId="46" fillId="0" borderId="11" xfId="0" applyNumberFormat="1" applyFont="1" applyFill="1" applyBorder="1" applyAlignment="1">
      <alignment horizontal="center" vertical="center"/>
    </xf>
    <xf numFmtId="0" fontId="32" fillId="0" borderId="0" xfId="58" applyFont="1" applyFill="1" applyAlignment="1">
      <alignment/>
      <protection/>
    </xf>
    <xf numFmtId="0" fontId="31" fillId="0" borderId="0" xfId="58" applyFont="1" applyFill="1" applyAlignment="1">
      <alignment horizontal="center" vertical="distributed"/>
      <protection/>
    </xf>
    <xf numFmtId="0" fontId="31" fillId="0" borderId="14" xfId="58" applyFont="1" applyFill="1" applyBorder="1" applyAlignment="1">
      <alignment horizontal="center" vertical="center"/>
      <protection/>
    </xf>
    <xf numFmtId="0" fontId="31" fillId="0" borderId="13" xfId="58" applyFont="1" applyFill="1" applyBorder="1" applyAlignment="1">
      <alignment horizontal="center" vertical="center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3" xfId="58" applyFont="1" applyFill="1" applyBorder="1" applyAlignment="1">
      <alignment horizontal="center" vertical="center" wrapText="1"/>
      <protection/>
    </xf>
    <xf numFmtId="0" fontId="32" fillId="0" borderId="11" xfId="58" applyFont="1" applyFill="1" applyBorder="1" applyAlignment="1">
      <alignment horizontal="center" vertical="center" wrapText="1"/>
      <protection/>
    </xf>
    <xf numFmtId="0" fontId="24" fillId="0" borderId="11" xfId="58" applyFont="1" applyFill="1" applyBorder="1" applyAlignment="1">
      <alignment horizontal="center" vertical="center" wrapText="1"/>
      <protection/>
    </xf>
    <xf numFmtId="0" fontId="30" fillId="0" borderId="11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32" fillId="0" borderId="0" xfId="58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58" applyFont="1" applyFill="1" applyAlignment="1">
      <alignment horizontal="right" wrapText="1"/>
      <protection/>
    </xf>
    <xf numFmtId="0" fontId="0" fillId="0" borderId="0" xfId="0" applyAlignment="1">
      <alignment/>
    </xf>
    <xf numFmtId="0" fontId="31" fillId="0" borderId="14" xfId="58" applyFont="1" applyFill="1" applyBorder="1" applyAlignment="1">
      <alignment horizontal="center"/>
      <protection/>
    </xf>
    <xf numFmtId="0" fontId="31" fillId="0" borderId="13" xfId="58" applyFont="1" applyFill="1" applyBorder="1" applyAlignment="1">
      <alignment horizontal="center"/>
      <protection/>
    </xf>
    <xf numFmtId="0" fontId="64" fillId="0" borderId="11" xfId="58" applyFont="1" applyFill="1" applyBorder="1" applyAlignment="1">
      <alignment horizontal="center" vertical="center" wrapText="1"/>
      <protection/>
    </xf>
    <xf numFmtId="0" fontId="64" fillId="0" borderId="10" xfId="5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3" fillId="0" borderId="11" xfId="58" applyFont="1" applyFill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wrapText="1"/>
    </xf>
    <xf numFmtId="49" fontId="40" fillId="0" borderId="12" xfId="0" applyNumberFormat="1" applyFont="1" applyFill="1" applyBorder="1" applyAlignment="1">
      <alignment horizontal="center" wrapText="1"/>
    </xf>
    <xf numFmtId="49" fontId="40" fillId="0" borderId="15" xfId="0" applyNumberFormat="1" applyFont="1" applyFill="1" applyBorder="1" applyAlignment="1">
      <alignment horizontal="center" wrapText="1"/>
    </xf>
    <xf numFmtId="0" fontId="43" fillId="0" borderId="0" xfId="58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43" fillId="0" borderId="0" xfId="58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3" fillId="0" borderId="0" xfId="58" applyFont="1" applyFill="1" applyAlignment="1">
      <alignment/>
      <protection/>
    </xf>
    <xf numFmtId="0" fontId="32" fillId="0" borderId="0" xfId="0" applyFont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0" xfId="58" applyFont="1" applyFill="1" applyAlignment="1">
      <alignment horizontal="center"/>
      <protection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43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3" fillId="0" borderId="0" xfId="0" applyFont="1" applyAlignment="1">
      <alignment horizontal="right"/>
    </xf>
    <xf numFmtId="0" fontId="43" fillId="0" borderId="11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43" fillId="0" borderId="0" xfId="58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43" fillId="0" borderId="10" xfId="0" applyFont="1" applyBorder="1" applyAlignment="1">
      <alignment horizontal="right"/>
    </xf>
    <xf numFmtId="2" fontId="43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49" fontId="43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43" fillId="0" borderId="14" xfId="0" applyFont="1" applyBorder="1" applyAlignment="1">
      <alignment horizont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0" fillId="0" borderId="24" xfId="0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" fontId="42" fillId="0" borderId="25" xfId="0" applyNumberFormat="1" applyFont="1" applyFill="1" applyBorder="1" applyAlignment="1">
      <alignment horizontal="center" vertical="center" wrapText="1"/>
    </xf>
    <xf numFmtId="1" fontId="40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32" fillId="0" borderId="14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7" fillId="0" borderId="0" xfId="58" applyFont="1" applyFill="1" applyAlignment="1">
      <alignment horizontal="left"/>
      <protection/>
    </xf>
    <xf numFmtId="0" fontId="57" fillId="0" borderId="0" xfId="0" applyFont="1" applyAlignment="1">
      <alignment horizontal="left"/>
    </xf>
    <xf numFmtId="0" fontId="37" fillId="0" borderId="0" xfId="58" applyFont="1" applyFill="1" applyAlignment="1">
      <alignment horizontal="left" wrapText="1"/>
      <protection/>
    </xf>
    <xf numFmtId="0" fontId="57" fillId="0" borderId="0" xfId="0" applyFont="1" applyAlignment="1">
      <alignment wrapText="1"/>
    </xf>
    <xf numFmtId="0" fontId="37" fillId="0" borderId="0" xfId="58" applyFont="1" applyFill="1" applyAlignment="1">
      <alignment/>
      <protection/>
    </xf>
    <xf numFmtId="0" fontId="57" fillId="0" borderId="0" xfId="0" applyFont="1" applyAlignment="1">
      <alignment/>
    </xf>
    <xf numFmtId="0" fontId="71" fillId="0" borderId="11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wrapText="1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18" xfId="0" applyFont="1" applyBorder="1" applyAlignment="1">
      <alignment horizontal="center" wrapText="1"/>
    </xf>
    <xf numFmtId="0" fontId="53" fillId="0" borderId="25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69" fillId="0" borderId="11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32" fillId="0" borderId="0" xfId="0" applyFont="1" applyAlignment="1">
      <alignment horizontal="justify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Бланк бюдж фор 2015" xfId="56"/>
    <cellStyle name="Обычный_tmp" xfId="57"/>
    <cellStyle name="Обычный_БЮДЖЕТ Алёхино  2009 !!!" xfId="58"/>
    <cellStyle name="Обычный_доходы изменения КБК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Лист1" xfId="67"/>
    <cellStyle name="Тысячи_Лист1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3</xdr:col>
      <xdr:colOff>704850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0350" y="38100"/>
          <a:ext cx="29908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16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 решению Думы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 № 29.12.2021 № 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49"/>
  <sheetViews>
    <sheetView view="pageBreakPreview" zoomScaleSheetLayoutView="100" zoomScalePageLayoutView="0" workbookViewId="0" topLeftCell="A37">
      <selection activeCell="C86" sqref="C86"/>
    </sheetView>
  </sheetViews>
  <sheetFormatPr defaultColWidth="9.00390625" defaultRowHeight="12.75"/>
  <cols>
    <col min="1" max="1" width="63.875" style="8" customWidth="1"/>
    <col min="2" max="2" width="34.25390625" style="8" customWidth="1"/>
    <col min="3" max="3" width="16.875" style="96" customWidth="1"/>
    <col min="4" max="21" width="9.125" style="96" hidden="1" customWidth="1"/>
    <col min="22" max="16384" width="9.125" style="8" customWidth="1"/>
  </cols>
  <sheetData>
    <row r="1" spans="2:4" ht="15.75" hidden="1">
      <c r="B1" s="101" t="s">
        <v>19</v>
      </c>
      <c r="C1" s="68"/>
      <c r="D1" s="100"/>
    </row>
    <row r="2" spans="2:4" ht="15.75" hidden="1">
      <c r="B2" s="101" t="s">
        <v>208</v>
      </c>
      <c r="C2" s="68"/>
      <c r="D2" s="100"/>
    </row>
    <row r="3" spans="2:4" ht="15.75" hidden="1">
      <c r="B3" s="101" t="s">
        <v>398</v>
      </c>
      <c r="C3" s="68"/>
      <c r="D3" s="100"/>
    </row>
    <row r="4" spans="2:4" ht="15.75" hidden="1">
      <c r="B4" s="101" t="s">
        <v>430</v>
      </c>
      <c r="C4" s="68"/>
      <c r="D4" s="100"/>
    </row>
    <row r="5" spans="2:4" ht="15.75">
      <c r="B5" s="101" t="s">
        <v>19</v>
      </c>
      <c r="C5" s="68"/>
      <c r="D5" s="100"/>
    </row>
    <row r="6" spans="2:4" ht="15.75">
      <c r="B6" s="101" t="s">
        <v>208</v>
      </c>
      <c r="C6" s="68"/>
      <c r="D6" s="100"/>
    </row>
    <row r="7" spans="2:4" ht="15.75">
      <c r="B7" s="68" t="s">
        <v>434</v>
      </c>
      <c r="C7" s="68"/>
      <c r="D7" s="68"/>
    </row>
    <row r="8" spans="2:4" ht="15.75">
      <c r="B8" s="68" t="s">
        <v>444</v>
      </c>
      <c r="C8" s="68"/>
      <c r="D8" s="68"/>
    </row>
    <row r="9" spans="2:4" ht="15.75">
      <c r="B9" s="489"/>
      <c r="C9" s="489"/>
      <c r="D9" s="489"/>
    </row>
    <row r="11" ht="12.75" hidden="1"/>
    <row r="12" spans="1:21" ht="35.25" customHeight="1">
      <c r="A12" s="490" t="s">
        <v>443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</row>
    <row r="13" spans="1:4" ht="15.75">
      <c r="A13" s="67"/>
      <c r="B13" s="69" t="s">
        <v>360</v>
      </c>
      <c r="C13" s="201"/>
      <c r="D13" s="201"/>
    </row>
    <row r="14" spans="1:21" ht="21" customHeight="1">
      <c r="A14" s="491" t="s">
        <v>361</v>
      </c>
      <c r="B14" s="193" t="s">
        <v>362</v>
      </c>
      <c r="C14" s="493">
        <v>2021</v>
      </c>
      <c r="D14" s="495" t="s">
        <v>363</v>
      </c>
      <c r="E14" s="496" t="s">
        <v>364</v>
      </c>
      <c r="F14" s="496" t="s">
        <v>365</v>
      </c>
      <c r="G14" s="496" t="s">
        <v>366</v>
      </c>
      <c r="H14" s="496" t="s">
        <v>367</v>
      </c>
      <c r="I14" s="496" t="s">
        <v>368</v>
      </c>
      <c r="J14" s="496" t="s">
        <v>369</v>
      </c>
      <c r="K14" s="497" t="s">
        <v>370</v>
      </c>
      <c r="L14" s="496" t="s">
        <v>371</v>
      </c>
      <c r="M14" s="496" t="s">
        <v>372</v>
      </c>
      <c r="N14" s="496" t="s">
        <v>373</v>
      </c>
      <c r="O14" s="496" t="s">
        <v>374</v>
      </c>
      <c r="P14" s="496" t="s">
        <v>375</v>
      </c>
      <c r="Q14" s="496" t="s">
        <v>376</v>
      </c>
      <c r="R14" s="496" t="s">
        <v>377</v>
      </c>
      <c r="S14" s="496" t="s">
        <v>378</v>
      </c>
      <c r="T14" s="496" t="s">
        <v>379</v>
      </c>
      <c r="U14" s="496" t="s">
        <v>380</v>
      </c>
    </row>
    <row r="15" spans="1:21" ht="56.25" customHeight="1">
      <c r="A15" s="492"/>
      <c r="B15" s="70" t="s">
        <v>142</v>
      </c>
      <c r="C15" s="494"/>
      <c r="D15" s="495" t="s">
        <v>363</v>
      </c>
      <c r="E15" s="496" t="s">
        <v>364</v>
      </c>
      <c r="F15" s="496" t="s">
        <v>365</v>
      </c>
      <c r="G15" s="496" t="s">
        <v>366</v>
      </c>
      <c r="H15" s="496" t="s">
        <v>367</v>
      </c>
      <c r="I15" s="496" t="s">
        <v>368</v>
      </c>
      <c r="J15" s="496" t="s">
        <v>369</v>
      </c>
      <c r="K15" s="497" t="s">
        <v>370</v>
      </c>
      <c r="L15" s="496" t="s">
        <v>371</v>
      </c>
      <c r="M15" s="496" t="s">
        <v>372</v>
      </c>
      <c r="N15" s="496" t="s">
        <v>373</v>
      </c>
      <c r="O15" s="496" t="s">
        <v>374</v>
      </c>
      <c r="P15" s="496" t="s">
        <v>375</v>
      </c>
      <c r="Q15" s="496" t="s">
        <v>376</v>
      </c>
      <c r="R15" s="496" t="s">
        <v>377</v>
      </c>
      <c r="S15" s="496" t="s">
        <v>378</v>
      </c>
      <c r="T15" s="496" t="s">
        <v>379</v>
      </c>
      <c r="U15" s="498" t="s">
        <v>379</v>
      </c>
    </row>
    <row r="16" spans="1:21" ht="15.75">
      <c r="A16" s="89" t="s">
        <v>206</v>
      </c>
      <c r="B16" s="76" t="s">
        <v>293</v>
      </c>
      <c r="C16" s="229">
        <f>C17+C23+C28+C30+C38+C40+C45+C49+C52</f>
        <v>4000000</v>
      </c>
      <c r="D16" s="198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200"/>
    </row>
    <row r="17" spans="1:21" ht="15.75">
      <c r="A17" s="89" t="s">
        <v>244</v>
      </c>
      <c r="B17" s="76" t="s">
        <v>294</v>
      </c>
      <c r="C17" s="229">
        <f>C18</f>
        <v>1700000</v>
      </c>
      <c r="D17" s="198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200"/>
    </row>
    <row r="18" spans="1:21" ht="15.75">
      <c r="A18" s="158" t="s">
        <v>87</v>
      </c>
      <c r="B18" s="77" t="s">
        <v>295</v>
      </c>
      <c r="C18" s="230">
        <f>C19+C20+C21+C22</f>
        <v>1700000</v>
      </c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200"/>
    </row>
    <row r="19" spans="1:21" ht="81.75">
      <c r="A19" s="99" t="s">
        <v>407</v>
      </c>
      <c r="B19" s="77" t="s">
        <v>296</v>
      </c>
      <c r="C19" s="236">
        <v>1700000</v>
      </c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00"/>
    </row>
    <row r="20" spans="1:21" ht="47.25" hidden="1">
      <c r="A20" s="272" t="s">
        <v>414</v>
      </c>
      <c r="B20" s="273" t="s">
        <v>415</v>
      </c>
      <c r="C20" s="274">
        <v>0</v>
      </c>
      <c r="D20" s="198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200"/>
    </row>
    <row r="21" spans="1:21" ht="47.25" customHeight="1" hidden="1">
      <c r="A21" s="272" t="s">
        <v>414</v>
      </c>
      <c r="B21" s="77" t="s">
        <v>416</v>
      </c>
      <c r="C21" s="260">
        <v>0</v>
      </c>
      <c r="D21" s="198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200"/>
    </row>
    <row r="22" spans="1:21" ht="63" customHeight="1" hidden="1">
      <c r="A22" s="66" t="s">
        <v>126</v>
      </c>
      <c r="B22" s="77" t="s">
        <v>125</v>
      </c>
      <c r="C22" s="231">
        <v>0</v>
      </c>
      <c r="D22" s="198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00"/>
    </row>
    <row r="23" spans="1:21" ht="31.5">
      <c r="A23" s="157" t="s">
        <v>16</v>
      </c>
      <c r="B23" s="76" t="s">
        <v>310</v>
      </c>
      <c r="C23" s="229">
        <f>C24+C25+C26+C27</f>
        <v>667340</v>
      </c>
      <c r="D23" s="198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200"/>
    </row>
    <row r="24" spans="1:21" ht="126">
      <c r="A24" s="92" t="s">
        <v>399</v>
      </c>
      <c r="B24" s="77" t="s">
        <v>390</v>
      </c>
      <c r="C24" s="240">
        <v>306420</v>
      </c>
      <c r="D24" s="198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00"/>
    </row>
    <row r="25" spans="1:21" ht="141.75">
      <c r="A25" s="92" t="s">
        <v>393</v>
      </c>
      <c r="B25" s="77" t="s">
        <v>391</v>
      </c>
      <c r="C25" s="240">
        <v>1750</v>
      </c>
      <c r="D25" s="198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200"/>
    </row>
    <row r="26" spans="1:21" ht="126">
      <c r="A26" s="92" t="s">
        <v>395</v>
      </c>
      <c r="B26" s="77" t="s">
        <v>394</v>
      </c>
      <c r="C26" s="240">
        <v>403080</v>
      </c>
      <c r="D26" s="198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200"/>
    </row>
    <row r="27" spans="1:21" ht="126">
      <c r="A27" s="92" t="s">
        <v>397</v>
      </c>
      <c r="B27" s="77" t="s">
        <v>396</v>
      </c>
      <c r="C27" s="240">
        <v>-43910</v>
      </c>
      <c r="D27" s="198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200"/>
    </row>
    <row r="28" spans="1:21" ht="15.75" customHeight="1">
      <c r="A28" s="157" t="s">
        <v>245</v>
      </c>
      <c r="B28" s="76" t="s">
        <v>311</v>
      </c>
      <c r="C28" s="229">
        <f>C29</f>
        <v>2000</v>
      </c>
      <c r="D28" s="198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200"/>
    </row>
    <row r="29" spans="1:21" ht="15.75" customHeight="1">
      <c r="A29" s="92" t="s">
        <v>207</v>
      </c>
      <c r="B29" s="77" t="s">
        <v>297</v>
      </c>
      <c r="C29" s="218">
        <v>2000</v>
      </c>
      <c r="D29" s="198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200"/>
    </row>
    <row r="30" spans="1:21" ht="15.75">
      <c r="A30" s="157" t="s">
        <v>246</v>
      </c>
      <c r="B30" s="76" t="s">
        <v>312</v>
      </c>
      <c r="C30" s="229">
        <f>C31+C33</f>
        <v>1428434</v>
      </c>
      <c r="D30" s="198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200"/>
    </row>
    <row r="31" spans="1:21" ht="15.75">
      <c r="A31" s="90" t="s">
        <v>144</v>
      </c>
      <c r="B31" s="77" t="s">
        <v>298</v>
      </c>
      <c r="C31" s="230">
        <f>C32</f>
        <v>67400</v>
      </c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200"/>
    </row>
    <row r="32" spans="1:21" ht="47.25">
      <c r="A32" s="91" t="s">
        <v>265</v>
      </c>
      <c r="B32" s="77" t="s">
        <v>299</v>
      </c>
      <c r="C32" s="230">
        <v>67400</v>
      </c>
      <c r="D32" s="198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200"/>
    </row>
    <row r="33" spans="1:21" ht="15.75">
      <c r="A33" s="90" t="s">
        <v>381</v>
      </c>
      <c r="B33" s="77" t="s">
        <v>300</v>
      </c>
      <c r="C33" s="230">
        <f>C35+C36</f>
        <v>1361034</v>
      </c>
      <c r="D33" s="198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200"/>
    </row>
    <row r="34" spans="1:21" ht="47.25" customHeight="1" hidden="1">
      <c r="A34" s="91" t="s">
        <v>145</v>
      </c>
      <c r="B34" s="77" t="s">
        <v>146</v>
      </c>
      <c r="C34" s="230">
        <f>C35</f>
        <v>1292700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200"/>
    </row>
    <row r="35" spans="1:21" ht="31.5">
      <c r="A35" s="66" t="s">
        <v>226</v>
      </c>
      <c r="B35" s="77" t="s">
        <v>301</v>
      </c>
      <c r="C35" s="230">
        <v>1292700</v>
      </c>
      <c r="D35" s="198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200"/>
    </row>
    <row r="36" spans="1:21" ht="31.5" customHeight="1" hidden="1">
      <c r="A36" s="66" t="s">
        <v>226</v>
      </c>
      <c r="B36" s="77" t="s">
        <v>147</v>
      </c>
      <c r="C36" s="230">
        <f>C37</f>
        <v>68334</v>
      </c>
      <c r="D36" s="198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200"/>
    </row>
    <row r="37" spans="1:21" ht="31.5">
      <c r="A37" s="66" t="s">
        <v>239</v>
      </c>
      <c r="B37" s="77" t="s">
        <v>302</v>
      </c>
      <c r="C37" s="230">
        <v>68334</v>
      </c>
      <c r="D37" s="198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200"/>
    </row>
    <row r="38" spans="1:21" ht="31.5" customHeight="1" hidden="1">
      <c r="A38" s="91" t="s">
        <v>287</v>
      </c>
      <c r="B38" s="77" t="s">
        <v>384</v>
      </c>
      <c r="C38" s="230"/>
      <c r="D38" s="198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200"/>
    </row>
    <row r="39" spans="1:21" ht="31.5" customHeight="1" hidden="1">
      <c r="A39" s="91" t="s">
        <v>127</v>
      </c>
      <c r="B39" s="77" t="s">
        <v>157</v>
      </c>
      <c r="C39" s="230"/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200"/>
    </row>
    <row r="40" spans="1:21" ht="31.5">
      <c r="A40" s="158" t="s">
        <v>247</v>
      </c>
      <c r="B40" s="76" t="s">
        <v>313</v>
      </c>
      <c r="C40" s="229">
        <f>C41+C44</f>
        <v>165726</v>
      </c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200"/>
    </row>
    <row r="41" spans="1:21" s="96" customFormat="1" ht="78.75">
      <c r="A41" s="91" t="s">
        <v>79</v>
      </c>
      <c r="B41" s="77" t="s">
        <v>81</v>
      </c>
      <c r="C41" s="230">
        <v>116600</v>
      </c>
      <c r="D41" s="198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200"/>
    </row>
    <row r="42" spans="1:21" ht="63" customHeight="1" hidden="1">
      <c r="A42" s="92" t="s">
        <v>18</v>
      </c>
      <c r="B42" s="77" t="s">
        <v>110</v>
      </c>
      <c r="C42" s="230">
        <v>0</v>
      </c>
      <c r="D42" s="198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200"/>
    </row>
    <row r="43" spans="1:21" ht="63" customHeight="1" hidden="1">
      <c r="A43" s="92" t="s">
        <v>18</v>
      </c>
      <c r="B43" s="77" t="s">
        <v>110</v>
      </c>
      <c r="C43" s="230">
        <v>0</v>
      </c>
      <c r="D43" s="198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200"/>
    </row>
    <row r="44" spans="1:250" s="25" customFormat="1" ht="78.75">
      <c r="A44" s="93" t="s">
        <v>382</v>
      </c>
      <c r="B44" s="77" t="s">
        <v>303</v>
      </c>
      <c r="C44" s="218">
        <v>49126</v>
      </c>
      <c r="D44" s="71"/>
      <c r="E44" s="202"/>
      <c r="F44" s="76"/>
      <c r="G44" s="159"/>
      <c r="H44" s="71"/>
      <c r="I44" s="202"/>
      <c r="J44" s="76"/>
      <c r="K44" s="159"/>
      <c r="L44" s="71"/>
      <c r="M44" s="202"/>
      <c r="N44" s="76"/>
      <c r="O44" s="159"/>
      <c r="P44" s="71"/>
      <c r="Q44" s="202"/>
      <c r="R44" s="76"/>
      <c r="S44" s="159"/>
      <c r="T44" s="71"/>
      <c r="U44" s="203"/>
      <c r="V44" s="72"/>
      <c r="W44" s="73"/>
      <c r="X44" s="74"/>
      <c r="Y44" s="30"/>
      <c r="Z44" s="72"/>
      <c r="AA44" s="73"/>
      <c r="AB44" s="74"/>
      <c r="AC44" s="30"/>
      <c r="AD44" s="72"/>
      <c r="AE44" s="73"/>
      <c r="AF44" s="74"/>
      <c r="AG44" s="30"/>
      <c r="AH44" s="72"/>
      <c r="AI44" s="73"/>
      <c r="AJ44" s="74"/>
      <c r="AK44" s="30"/>
      <c r="AL44" s="72"/>
      <c r="AM44" s="73"/>
      <c r="AN44" s="74"/>
      <c r="AO44" s="30"/>
      <c r="AP44" s="72"/>
      <c r="AQ44" s="73"/>
      <c r="AR44" s="74"/>
      <c r="AS44" s="30"/>
      <c r="AT44" s="72"/>
      <c r="AU44" s="73"/>
      <c r="AV44" s="74"/>
      <c r="AW44" s="30"/>
      <c r="AX44" s="72"/>
      <c r="AY44" s="73"/>
      <c r="AZ44" s="74"/>
      <c r="BA44" s="30"/>
      <c r="BB44" s="72"/>
      <c r="BC44" s="73"/>
      <c r="BD44" s="74"/>
      <c r="BE44" s="30"/>
      <c r="BF44" s="72"/>
      <c r="BG44" s="73"/>
      <c r="BH44" s="74"/>
      <c r="BI44" s="30"/>
      <c r="BJ44" s="72"/>
      <c r="BK44" s="73"/>
      <c r="BL44" s="74"/>
      <c r="BM44" s="30"/>
      <c r="BN44" s="72"/>
      <c r="BO44" s="73"/>
      <c r="BP44" s="74"/>
      <c r="BQ44" s="30"/>
      <c r="BR44" s="72"/>
      <c r="BS44" s="73"/>
      <c r="BT44" s="74"/>
      <c r="BU44" s="30"/>
      <c r="BV44" s="72"/>
      <c r="BW44" s="73"/>
      <c r="BX44" s="74"/>
      <c r="BY44" s="30"/>
      <c r="BZ44" s="72"/>
      <c r="CA44" s="73"/>
      <c r="CB44" s="74"/>
      <c r="CC44" s="30"/>
      <c r="CD44" s="72"/>
      <c r="CE44" s="73"/>
      <c r="CF44" s="74"/>
      <c r="CG44" s="30"/>
      <c r="CH44" s="72"/>
      <c r="CI44" s="73"/>
      <c r="CJ44" s="74"/>
      <c r="CK44" s="30"/>
      <c r="CL44" s="72"/>
      <c r="CM44" s="73"/>
      <c r="CN44" s="74"/>
      <c r="CO44" s="30"/>
      <c r="CP44" s="72"/>
      <c r="CQ44" s="73"/>
      <c r="CR44" s="74"/>
      <c r="CS44" s="30"/>
      <c r="CT44" s="72"/>
      <c r="CU44" s="73"/>
      <c r="CV44" s="74"/>
      <c r="CW44" s="30"/>
      <c r="CX44" s="72"/>
      <c r="CY44" s="73"/>
      <c r="CZ44" s="74"/>
      <c r="DA44" s="30"/>
      <c r="DB44" s="72"/>
      <c r="DC44" s="73"/>
      <c r="DD44" s="74"/>
      <c r="DE44" s="30"/>
      <c r="DF44" s="72"/>
      <c r="DG44" s="73"/>
      <c r="DH44" s="74"/>
      <c r="DI44" s="30"/>
      <c r="DJ44" s="72"/>
      <c r="DK44" s="73"/>
      <c r="DL44" s="74"/>
      <c r="DM44" s="30"/>
      <c r="DN44" s="72"/>
      <c r="DO44" s="73"/>
      <c r="DP44" s="74"/>
      <c r="DQ44" s="30"/>
      <c r="DR44" s="72"/>
      <c r="DS44" s="73"/>
      <c r="DT44" s="74"/>
      <c r="DU44" s="30"/>
      <c r="DV44" s="72"/>
      <c r="DW44" s="73"/>
      <c r="DX44" s="74"/>
      <c r="DY44" s="30"/>
      <c r="DZ44" s="72"/>
      <c r="EA44" s="73"/>
      <c r="EB44" s="74"/>
      <c r="EC44" s="30"/>
      <c r="ED44" s="72"/>
      <c r="EE44" s="73"/>
      <c r="EF44" s="74"/>
      <c r="EG44" s="30"/>
      <c r="EH44" s="72"/>
      <c r="EI44" s="73"/>
      <c r="EJ44" s="74"/>
      <c r="EK44" s="30"/>
      <c r="EL44" s="72"/>
      <c r="EM44" s="73"/>
      <c r="EN44" s="74"/>
      <c r="EO44" s="30"/>
      <c r="EP44" s="72"/>
      <c r="EQ44" s="73"/>
      <c r="ER44" s="74"/>
      <c r="ES44" s="30"/>
      <c r="ET44" s="72"/>
      <c r="EU44" s="73"/>
      <c r="EV44" s="74"/>
      <c r="EW44" s="30"/>
      <c r="EX44" s="72"/>
      <c r="EY44" s="73"/>
      <c r="EZ44" s="74"/>
      <c r="FA44" s="30"/>
      <c r="FB44" s="72"/>
      <c r="FC44" s="73"/>
      <c r="FD44" s="74"/>
      <c r="FE44" s="30"/>
      <c r="FF44" s="72"/>
      <c r="FG44" s="73"/>
      <c r="FH44" s="74"/>
      <c r="FI44" s="30"/>
      <c r="FJ44" s="72"/>
      <c r="FK44" s="73"/>
      <c r="FL44" s="74"/>
      <c r="FM44" s="30"/>
      <c r="FN44" s="72"/>
      <c r="FO44" s="73"/>
      <c r="FP44" s="74"/>
      <c r="FQ44" s="30"/>
      <c r="FR44" s="72"/>
      <c r="FS44" s="73"/>
      <c r="FT44" s="74"/>
      <c r="FU44" s="30"/>
      <c r="FV44" s="72"/>
      <c r="FW44" s="73"/>
      <c r="FX44" s="74"/>
      <c r="FY44" s="30"/>
      <c r="FZ44" s="72"/>
      <c r="GA44" s="73"/>
      <c r="GB44" s="74"/>
      <c r="GC44" s="30"/>
      <c r="GD44" s="72"/>
      <c r="GE44" s="73"/>
      <c r="GF44" s="74"/>
      <c r="GG44" s="30"/>
      <c r="GH44" s="72"/>
      <c r="GI44" s="73"/>
      <c r="GJ44" s="74"/>
      <c r="GK44" s="30"/>
      <c r="GL44" s="72"/>
      <c r="GM44" s="73"/>
      <c r="GN44" s="74"/>
      <c r="GO44" s="30"/>
      <c r="GP44" s="72"/>
      <c r="GQ44" s="73"/>
      <c r="GR44" s="74"/>
      <c r="GS44" s="30"/>
      <c r="GT44" s="72"/>
      <c r="GU44" s="73"/>
      <c r="GV44" s="74"/>
      <c r="GW44" s="30"/>
      <c r="GX44" s="72"/>
      <c r="GY44" s="73"/>
      <c r="GZ44" s="74"/>
      <c r="HA44" s="30"/>
      <c r="HB44" s="72"/>
      <c r="HC44" s="73"/>
      <c r="HD44" s="74"/>
      <c r="HE44" s="30"/>
      <c r="HF44" s="72"/>
      <c r="HG44" s="73"/>
      <c r="HH44" s="74"/>
      <c r="HI44" s="30"/>
      <c r="HJ44" s="72"/>
      <c r="HK44" s="73"/>
      <c r="HL44" s="74"/>
      <c r="HM44" s="30"/>
      <c r="HN44" s="72"/>
      <c r="HO44" s="73"/>
      <c r="HP44" s="74"/>
      <c r="HQ44" s="30"/>
      <c r="HR44" s="72"/>
      <c r="HS44" s="73"/>
      <c r="HT44" s="74"/>
      <c r="HU44" s="30"/>
      <c r="HV44" s="72"/>
      <c r="HW44" s="73"/>
      <c r="HX44" s="74"/>
      <c r="HY44" s="30"/>
      <c r="HZ44" s="72"/>
      <c r="IA44" s="73"/>
      <c r="IB44" s="74"/>
      <c r="IC44" s="30"/>
      <c r="ID44" s="72"/>
      <c r="IE44" s="73"/>
      <c r="IF44" s="74"/>
      <c r="IG44" s="30"/>
      <c r="IH44" s="72"/>
      <c r="II44" s="73"/>
      <c r="IJ44" s="74"/>
      <c r="IK44" s="30"/>
      <c r="IL44" s="72"/>
      <c r="IM44" s="73"/>
      <c r="IN44" s="74"/>
      <c r="IO44" s="30"/>
      <c r="IP44" s="72"/>
    </row>
    <row r="45" spans="1:21" s="161" customFormat="1" ht="32.25" thickBot="1">
      <c r="A45" s="160" t="s">
        <v>266</v>
      </c>
      <c r="B45" s="76" t="s">
        <v>314</v>
      </c>
      <c r="C45" s="229">
        <f>C46+C48+C47</f>
        <v>36500</v>
      </c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6"/>
    </row>
    <row r="46" spans="1:21" ht="32.25" hidden="1" thickBot="1">
      <c r="A46" s="93" t="s">
        <v>267</v>
      </c>
      <c r="B46" s="77" t="s">
        <v>23</v>
      </c>
      <c r="C46" s="230">
        <v>0</v>
      </c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200"/>
    </row>
    <row r="47" spans="1:21" ht="30" customHeight="1" thickBot="1">
      <c r="A47" s="93" t="s">
        <v>268</v>
      </c>
      <c r="B47" s="224" t="s">
        <v>305</v>
      </c>
      <c r="C47" s="233">
        <v>36000</v>
      </c>
      <c r="D47" s="223">
        <v>0.5</v>
      </c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200"/>
    </row>
    <row r="48" spans="1:21" ht="31.5" customHeight="1" thickBot="1">
      <c r="A48" s="232" t="s">
        <v>28</v>
      </c>
      <c r="B48" s="77" t="s">
        <v>29</v>
      </c>
      <c r="C48" s="230">
        <v>500</v>
      </c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200"/>
    </row>
    <row r="49" spans="1:21" ht="15.75" customHeight="1" hidden="1">
      <c r="A49" s="93" t="s">
        <v>248</v>
      </c>
      <c r="B49" s="77" t="s">
        <v>83</v>
      </c>
      <c r="C49" s="230">
        <f>C50</f>
        <v>0</v>
      </c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00"/>
    </row>
    <row r="50" spans="1:21" ht="39" customHeight="1" hidden="1">
      <c r="A50" s="174" t="s">
        <v>82</v>
      </c>
      <c r="B50" s="77" t="s">
        <v>80</v>
      </c>
      <c r="C50" s="230">
        <v>0</v>
      </c>
      <c r="D50" s="198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200"/>
    </row>
    <row r="51" spans="1:21" ht="47.25" customHeight="1" hidden="1">
      <c r="A51" s="93" t="s">
        <v>209</v>
      </c>
      <c r="B51" s="77" t="s">
        <v>112</v>
      </c>
      <c r="C51" s="230">
        <v>0</v>
      </c>
      <c r="D51" s="207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200"/>
    </row>
    <row r="52" spans="1:21" s="161" customFormat="1" ht="15.75" hidden="1">
      <c r="A52" s="169" t="s">
        <v>269</v>
      </c>
      <c r="B52" s="169" t="s">
        <v>315</v>
      </c>
      <c r="C52" s="234">
        <f>C53</f>
        <v>0</v>
      </c>
      <c r="D52" s="208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6"/>
    </row>
    <row r="53" spans="1:21" ht="31.5" customHeight="1" hidden="1">
      <c r="A53" s="149" t="s">
        <v>223</v>
      </c>
      <c r="B53" s="150" t="s">
        <v>224</v>
      </c>
      <c r="C53" s="235">
        <f>C54</f>
        <v>0</v>
      </c>
      <c r="D53" s="207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200"/>
    </row>
    <row r="54" spans="1:21" ht="47.25" hidden="1">
      <c r="A54" s="149" t="s">
        <v>270</v>
      </c>
      <c r="B54" s="150" t="s">
        <v>306</v>
      </c>
      <c r="C54" s="235">
        <v>0</v>
      </c>
      <c r="D54" s="207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200"/>
    </row>
    <row r="55" spans="1:21" s="161" customFormat="1" ht="15.75">
      <c r="A55" s="160" t="s">
        <v>385</v>
      </c>
      <c r="B55" s="76" t="s">
        <v>316</v>
      </c>
      <c r="C55" s="229">
        <f>C56+C81+C85</f>
        <v>6610200</v>
      </c>
      <c r="D55" s="208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6"/>
    </row>
    <row r="56" spans="1:21" s="161" customFormat="1" ht="31.5">
      <c r="A56" s="160" t="s">
        <v>271</v>
      </c>
      <c r="B56" s="76" t="s">
        <v>317</v>
      </c>
      <c r="C56" s="229">
        <f>C57+C63+C73+C79</f>
        <v>6610200</v>
      </c>
      <c r="D56" s="208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6"/>
    </row>
    <row r="57" spans="1:21" s="161" customFormat="1" ht="31.5">
      <c r="A57" s="168" t="s">
        <v>272</v>
      </c>
      <c r="B57" s="76" t="s">
        <v>22</v>
      </c>
      <c r="C57" s="229">
        <f>C59</f>
        <v>5362400</v>
      </c>
      <c r="D57" s="204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6"/>
    </row>
    <row r="58" spans="1:21" ht="31.5" customHeight="1" hidden="1">
      <c r="A58" s="66" t="s">
        <v>36</v>
      </c>
      <c r="B58" s="77" t="s">
        <v>210</v>
      </c>
      <c r="C58" s="230">
        <f>C59+C60</f>
        <v>5362400</v>
      </c>
      <c r="D58" s="198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200"/>
    </row>
    <row r="59" spans="1:21" ht="44.25" customHeight="1">
      <c r="A59" s="66" t="s">
        <v>459</v>
      </c>
      <c r="B59" s="77" t="s">
        <v>454</v>
      </c>
      <c r="C59" s="230">
        <v>5362400</v>
      </c>
      <c r="D59" s="198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200"/>
    </row>
    <row r="60" spans="1:21" ht="31.5" customHeight="1" hidden="1">
      <c r="A60" s="93" t="s">
        <v>137</v>
      </c>
      <c r="B60" s="77" t="s">
        <v>210</v>
      </c>
      <c r="C60" s="230">
        <v>0</v>
      </c>
      <c r="D60" s="198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200"/>
    </row>
    <row r="61" spans="1:21" ht="31.5" customHeight="1" hidden="1">
      <c r="A61" s="93" t="s">
        <v>238</v>
      </c>
      <c r="B61" s="77"/>
      <c r="C61" s="230">
        <v>0</v>
      </c>
      <c r="D61" s="198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200"/>
    </row>
    <row r="62" spans="1:21" ht="15.75" customHeight="1" hidden="1">
      <c r="A62" s="93"/>
      <c r="B62" s="77"/>
      <c r="C62" s="230"/>
      <c r="D62" s="198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200"/>
    </row>
    <row r="63" spans="1:21" s="161" customFormat="1" ht="31.5" customHeight="1">
      <c r="A63" s="168" t="s">
        <v>460</v>
      </c>
      <c r="B63" s="76" t="s">
        <v>405</v>
      </c>
      <c r="C63" s="229">
        <f>C65+C66</f>
        <v>974700</v>
      </c>
      <c r="D63" s="204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6"/>
    </row>
    <row r="64" spans="1:21" ht="47.25" customHeight="1" hidden="1">
      <c r="A64" s="149" t="s">
        <v>240</v>
      </c>
      <c r="B64" s="150" t="s">
        <v>241</v>
      </c>
      <c r="C64" s="230"/>
      <c r="D64" s="198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200"/>
    </row>
    <row r="65" spans="1:21" s="96" customFormat="1" ht="35.25" customHeight="1">
      <c r="A65" s="94" t="s">
        <v>402</v>
      </c>
      <c r="B65" s="77" t="s">
        <v>404</v>
      </c>
      <c r="C65" s="230">
        <v>259700</v>
      </c>
      <c r="D65" s="198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200"/>
    </row>
    <row r="66" spans="1:21" ht="36" customHeight="1">
      <c r="A66" s="276" t="s">
        <v>445</v>
      </c>
      <c r="B66" s="77" t="s">
        <v>403</v>
      </c>
      <c r="C66" s="230">
        <v>715000</v>
      </c>
      <c r="D66" s="198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200"/>
    </row>
    <row r="67" spans="1:21" ht="33.75" customHeight="1" hidden="1">
      <c r="A67" s="94" t="s">
        <v>406</v>
      </c>
      <c r="B67" s="77" t="s">
        <v>403</v>
      </c>
      <c r="C67" s="230">
        <v>0</v>
      </c>
      <c r="D67" s="198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200"/>
    </row>
    <row r="68" spans="1:21" ht="18.75" customHeight="1" hidden="1">
      <c r="A68" s="276" t="s">
        <v>427</v>
      </c>
      <c r="B68" s="77" t="s">
        <v>428</v>
      </c>
      <c r="C68" s="230">
        <v>0</v>
      </c>
      <c r="D68" s="198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200"/>
    </row>
    <row r="69" spans="1:21" ht="15.75" customHeight="1" hidden="1">
      <c r="A69" s="94" t="s">
        <v>233</v>
      </c>
      <c r="B69" s="77" t="s">
        <v>211</v>
      </c>
      <c r="C69" s="230"/>
      <c r="D69" s="198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200"/>
    </row>
    <row r="70" spans="1:21" ht="15.75" customHeight="1" hidden="1">
      <c r="A70" s="151" t="s">
        <v>234</v>
      </c>
      <c r="B70" s="77" t="s">
        <v>253</v>
      </c>
      <c r="C70" s="230">
        <v>0</v>
      </c>
      <c r="D70" s="198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200"/>
    </row>
    <row r="71" spans="1:21" ht="15.75" customHeight="1" hidden="1">
      <c r="A71" s="151" t="s">
        <v>235</v>
      </c>
      <c r="B71" s="77" t="s">
        <v>211</v>
      </c>
      <c r="C71" s="230"/>
      <c r="D71" s="198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200"/>
    </row>
    <row r="72" spans="1:21" ht="126" customHeight="1" hidden="1">
      <c r="A72" s="99" t="s">
        <v>262</v>
      </c>
      <c r="B72" s="77" t="s">
        <v>211</v>
      </c>
      <c r="C72" s="230"/>
      <c r="D72" s="198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200"/>
    </row>
    <row r="73" spans="1:21" s="161" customFormat="1" ht="31.5">
      <c r="A73" s="168" t="s">
        <v>274</v>
      </c>
      <c r="B73" s="76" t="s">
        <v>25</v>
      </c>
      <c r="C73" s="229">
        <f>C75+C76</f>
        <v>138000</v>
      </c>
      <c r="D73" s="204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6"/>
    </row>
    <row r="74" spans="1:21" ht="31.5" customHeight="1" hidden="1">
      <c r="A74" s="93" t="s">
        <v>276</v>
      </c>
      <c r="B74" s="77" t="s">
        <v>308</v>
      </c>
      <c r="C74" s="230">
        <v>0</v>
      </c>
      <c r="D74" s="198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200"/>
    </row>
    <row r="75" spans="1:21" ht="47.25">
      <c r="A75" s="93" t="s">
        <v>276</v>
      </c>
      <c r="B75" s="77" t="s">
        <v>30</v>
      </c>
      <c r="C75" s="236">
        <v>700</v>
      </c>
      <c r="D75" s="198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200"/>
    </row>
    <row r="76" spans="1:21" ht="51.75" customHeight="1">
      <c r="A76" s="66" t="s">
        <v>275</v>
      </c>
      <c r="B76" s="77" t="s">
        <v>24</v>
      </c>
      <c r="C76" s="230">
        <v>137300</v>
      </c>
      <c r="D76" s="198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200"/>
    </row>
    <row r="77" spans="1:21" ht="15.75" customHeight="1" hidden="1">
      <c r="A77" s="93" t="s">
        <v>84</v>
      </c>
      <c r="B77" s="77"/>
      <c r="C77" s="230">
        <v>0</v>
      </c>
      <c r="D77" s="198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200"/>
    </row>
    <row r="78" spans="1:21" ht="78.75" customHeight="1" hidden="1">
      <c r="A78" s="93" t="s">
        <v>251</v>
      </c>
      <c r="B78" s="77" t="s">
        <v>308</v>
      </c>
      <c r="C78" s="230">
        <v>0</v>
      </c>
      <c r="D78" s="198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200"/>
    </row>
    <row r="79" spans="1:21" s="161" customFormat="1" ht="15.75">
      <c r="A79" s="160" t="s">
        <v>255</v>
      </c>
      <c r="B79" s="76" t="s">
        <v>27</v>
      </c>
      <c r="C79" s="229">
        <f>C80</f>
        <v>135100</v>
      </c>
      <c r="D79" s="204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6"/>
    </row>
    <row r="80" spans="1:21" ht="32.25" customHeight="1">
      <c r="A80" s="93" t="s">
        <v>46</v>
      </c>
      <c r="B80" s="77" t="s">
        <v>26</v>
      </c>
      <c r="C80" s="230">
        <v>135100</v>
      </c>
      <c r="D80" s="198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200"/>
    </row>
    <row r="81" spans="1:21" s="161" customFormat="1" ht="15.75" customHeight="1" hidden="1">
      <c r="A81" s="160" t="s">
        <v>249</v>
      </c>
      <c r="B81" s="76" t="s">
        <v>318</v>
      </c>
      <c r="C81" s="229">
        <f>C82</f>
        <v>0</v>
      </c>
      <c r="D81" s="204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6"/>
    </row>
    <row r="82" spans="1:21" ht="15.75" customHeight="1" hidden="1">
      <c r="A82" s="93" t="s">
        <v>383</v>
      </c>
      <c r="B82" s="77" t="s">
        <v>309</v>
      </c>
      <c r="C82" s="230">
        <v>0</v>
      </c>
      <c r="D82" s="198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200"/>
    </row>
    <row r="83" spans="1:21" ht="15.75" customHeight="1" hidden="1">
      <c r="A83" s="93" t="s">
        <v>386</v>
      </c>
      <c r="B83" s="77" t="s">
        <v>387</v>
      </c>
      <c r="C83" s="230">
        <v>0</v>
      </c>
      <c r="D83" s="198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200"/>
    </row>
    <row r="84" spans="1:21" ht="31.5" customHeight="1" hidden="1">
      <c r="A84" s="93" t="s">
        <v>277</v>
      </c>
      <c r="B84" s="77" t="s">
        <v>400</v>
      </c>
      <c r="C84" s="230">
        <f>C85</f>
        <v>0</v>
      </c>
      <c r="D84" s="198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200"/>
    </row>
    <row r="85" spans="1:21" ht="47.25" customHeight="1" hidden="1">
      <c r="A85" s="93" t="s">
        <v>8</v>
      </c>
      <c r="B85" s="77" t="s">
        <v>401</v>
      </c>
      <c r="C85" s="230">
        <v>0</v>
      </c>
      <c r="D85" s="198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200"/>
    </row>
    <row r="86" spans="1:21" ht="15.75">
      <c r="A86" s="93" t="s">
        <v>388</v>
      </c>
      <c r="B86" s="77"/>
      <c r="C86" s="229">
        <f>C16+C55</f>
        <v>10610200</v>
      </c>
      <c r="D86" s="198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200"/>
    </row>
    <row r="87" spans="1:22" ht="24.75" customHeight="1">
      <c r="A87" s="57"/>
      <c r="B87" s="29"/>
      <c r="C87" s="97"/>
      <c r="D87" s="97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98"/>
    </row>
    <row r="88" spans="1:21" ht="12.75">
      <c r="A88" s="58"/>
      <c r="B88" s="29"/>
      <c r="C88" s="210"/>
      <c r="D88" s="97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</row>
    <row r="89" spans="1:21" ht="15.75" customHeight="1">
      <c r="A89" s="27"/>
      <c r="B89" s="23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</row>
    <row r="90" spans="1:21" ht="18.75">
      <c r="A90" s="27"/>
      <c r="B90" s="23"/>
      <c r="C90" s="211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</row>
    <row r="91" spans="1:21" ht="12.75">
      <c r="A91" s="26"/>
      <c r="B91" s="23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</row>
    <row r="92" spans="1:21" ht="12.75">
      <c r="A92" s="27"/>
      <c r="B92" s="23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</row>
    <row r="93" spans="1:21" ht="12.75">
      <c r="A93" s="28"/>
      <c r="B93" s="23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</row>
    <row r="94" spans="1:21" ht="30" customHeight="1">
      <c r="A94" s="38"/>
      <c r="B94" s="29"/>
      <c r="C94" s="212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</row>
    <row r="95" spans="1:21" ht="15.75">
      <c r="A95" s="30"/>
      <c r="B95" s="29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</row>
    <row r="96" spans="1:21" ht="15.75" customHeight="1">
      <c r="A96" s="32"/>
      <c r="B96" s="25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</row>
    <row r="97" spans="1:21" ht="12.75">
      <c r="A97" s="25"/>
      <c r="B97" s="2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</row>
    <row r="98" spans="1:21" ht="15.75">
      <c r="A98" s="35"/>
      <c r="B98" s="25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</row>
    <row r="99" spans="1:21" ht="12.75">
      <c r="A99" s="25"/>
      <c r="B99" s="2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</row>
    <row r="100" spans="1:21" ht="15.75">
      <c r="A100" s="35"/>
      <c r="B100" s="25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</row>
    <row r="101" spans="1:21" ht="12.75">
      <c r="A101" s="25"/>
      <c r="B101" s="2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</row>
    <row r="102" spans="1:21" ht="12.75">
      <c r="A102" s="25"/>
      <c r="B102" s="25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</row>
    <row r="103" spans="1:21" ht="12.75">
      <c r="A103" s="25"/>
      <c r="B103" s="25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21" ht="12.75">
      <c r="A104" s="25"/>
      <c r="B104" s="25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</row>
    <row r="105" spans="1:21" ht="12.75">
      <c r="A105" s="25"/>
      <c r="B105" s="25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</row>
    <row r="106" spans="1:21" ht="12.75">
      <c r="A106" s="25"/>
      <c r="B106" s="25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</row>
    <row r="107" spans="1:21" ht="12.75">
      <c r="A107" s="25"/>
      <c r="B107" s="25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</row>
    <row r="108" spans="1:21" ht="12.75">
      <c r="A108" s="25"/>
      <c r="B108" s="25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</row>
    <row r="109" spans="1:21" ht="12.75">
      <c r="A109" s="25"/>
      <c r="B109" s="25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</row>
    <row r="110" spans="1:21" ht="12.75">
      <c r="A110" s="36"/>
      <c r="B110" s="25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</row>
    <row r="111" spans="1:21" ht="12.75">
      <c r="A111" s="36"/>
      <c r="B111" s="25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</row>
    <row r="112" spans="1:21" ht="12.75">
      <c r="A112" s="25"/>
      <c r="B112" s="25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</row>
    <row r="113" spans="1:21" ht="12.75">
      <c r="A113" s="25"/>
      <c r="B113" s="25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</row>
    <row r="114" spans="1:21" ht="12.75">
      <c r="A114" s="25"/>
      <c r="B114" s="25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</row>
    <row r="115" spans="1:21" ht="12.75">
      <c r="A115" s="25"/>
      <c r="B115" s="25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</row>
    <row r="116" spans="1:21" ht="12.75">
      <c r="A116" s="25"/>
      <c r="B116" s="25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</row>
    <row r="117" spans="1:21" ht="12.75">
      <c r="A117" s="25"/>
      <c r="B117" s="25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</row>
    <row r="118" spans="1:21" ht="12.75">
      <c r="A118" s="25"/>
      <c r="B118" s="25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</row>
    <row r="119" spans="1:21" ht="12.75">
      <c r="A119" s="25"/>
      <c r="B119" s="25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</row>
    <row r="120" spans="1:21" ht="12.75">
      <c r="A120" s="25"/>
      <c r="B120" s="25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</row>
    <row r="121" spans="1:21" ht="12.75">
      <c r="A121" s="36"/>
      <c r="B121" s="25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</row>
    <row r="122" spans="1:21" ht="12.75">
      <c r="A122" s="36"/>
      <c r="B122" s="25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</row>
    <row r="123" spans="1:21" ht="12.75">
      <c r="A123" s="25"/>
      <c r="B123" s="25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</row>
    <row r="124" spans="1:21" ht="12.75">
      <c r="A124" s="25"/>
      <c r="B124" s="25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</row>
    <row r="125" spans="1:21" ht="12.75">
      <c r="A125" s="25"/>
      <c r="B125" s="25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</row>
    <row r="126" spans="1:21" ht="12.75">
      <c r="A126" s="25"/>
      <c r="B126" s="25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</row>
    <row r="127" spans="1:21" ht="12.75">
      <c r="A127" s="25"/>
      <c r="B127" s="25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</row>
    <row r="128" spans="1:21" ht="12.75">
      <c r="A128" s="25"/>
      <c r="B128" s="25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</row>
    <row r="129" spans="1:21" ht="12.75">
      <c r="A129" s="25"/>
      <c r="B129" s="25"/>
      <c r="C129" s="216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</row>
    <row r="130" spans="1:21" ht="12.75">
      <c r="A130" s="25"/>
      <c r="B130" s="25"/>
      <c r="C130" s="216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</row>
    <row r="131" spans="1:21" ht="12.75">
      <c r="A131" s="25"/>
      <c r="B131" s="25"/>
      <c r="C131" s="214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</row>
    <row r="132" spans="1:21" ht="12.75">
      <c r="A132" s="25"/>
      <c r="B132" s="25"/>
      <c r="C132" s="214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</row>
    <row r="133" spans="1:21" ht="12.75">
      <c r="A133" s="25"/>
      <c r="B133" s="25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</row>
    <row r="134" spans="1:21" ht="12.75">
      <c r="A134" s="25"/>
      <c r="B134" s="25"/>
      <c r="C134" s="214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</row>
    <row r="135" spans="1:21" ht="12.75">
      <c r="A135" s="25"/>
      <c r="B135" s="25"/>
      <c r="C135" s="214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</row>
    <row r="136" spans="1:21" ht="12.75">
      <c r="A136" s="25"/>
      <c r="B136" s="25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</row>
    <row r="137" spans="1:21" ht="12.75">
      <c r="A137" s="25"/>
      <c r="B137" s="25"/>
      <c r="C137" s="214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</row>
    <row r="138" spans="1:21" ht="12.75">
      <c r="A138" s="25"/>
      <c r="B138" s="25"/>
      <c r="C138" s="214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</row>
    <row r="139" spans="1:21" ht="12.75">
      <c r="A139" s="25"/>
      <c r="B139" s="25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</row>
    <row r="140" spans="1:21" ht="12.75">
      <c r="A140" s="25"/>
      <c r="B140" s="25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</row>
    <row r="141" spans="1:21" ht="12.75">
      <c r="A141" s="25"/>
      <c r="B141" s="25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</row>
    <row r="142" spans="1:21" ht="12.75">
      <c r="A142" s="25"/>
      <c r="B142" s="25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</row>
    <row r="143" spans="1:21" ht="12.75">
      <c r="A143" s="25"/>
      <c r="B143" s="25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</row>
    <row r="144" spans="1:21" ht="12.75">
      <c r="A144" s="25"/>
      <c r="B144" s="25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</row>
    <row r="145" spans="1:21" ht="12.75">
      <c r="A145" s="25"/>
      <c r="B145" s="25"/>
      <c r="C145" s="216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</row>
    <row r="146" spans="1:21" ht="12.75">
      <c r="A146" s="25"/>
      <c r="B146" s="25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</row>
    <row r="147" spans="1:21" ht="12.75">
      <c r="A147" s="25"/>
      <c r="B147" s="25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</row>
    <row r="148" spans="1:21" ht="12.75">
      <c r="A148" s="25"/>
      <c r="B148" s="25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</row>
    <row r="149" spans="1:21" ht="12.75">
      <c r="A149" s="25"/>
      <c r="B149" s="25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</row>
  </sheetData>
  <sheetProtection/>
  <mergeCells count="22"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B9:D9"/>
    <mergeCell ref="A12:U12"/>
    <mergeCell ref="A14:A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K27"/>
  <sheetViews>
    <sheetView zoomScalePageLayoutView="0" workbookViewId="0" topLeftCell="A6">
      <selection activeCell="F6" sqref="F6:I9"/>
    </sheetView>
  </sheetViews>
  <sheetFormatPr defaultColWidth="9.00390625" defaultRowHeight="12.75"/>
  <cols>
    <col min="1" max="1" width="4.125" style="0" customWidth="1"/>
    <col min="2" max="2" width="43.25390625" style="0" customWidth="1"/>
    <col min="3" max="3" width="7.625" style="0" customWidth="1"/>
    <col min="4" max="5" width="6.75390625" style="0" customWidth="1"/>
    <col min="6" max="6" width="12.25390625" style="0" customWidth="1"/>
    <col min="7" max="7" width="6.125" style="0" customWidth="1"/>
    <col min="8" max="8" width="6.625" style="0" hidden="1" customWidth="1"/>
    <col min="9" max="9" width="13.25390625" style="0" customWidth="1"/>
  </cols>
  <sheetData>
    <row r="1" spans="3:11" ht="12.75" hidden="1">
      <c r="C1" s="515" t="s">
        <v>409</v>
      </c>
      <c r="D1" s="516"/>
      <c r="E1" s="516"/>
      <c r="F1" s="516"/>
      <c r="G1" s="516"/>
      <c r="H1" s="516"/>
      <c r="I1" s="516"/>
      <c r="J1" s="8"/>
      <c r="K1" s="8"/>
    </row>
    <row r="2" spans="3:11" ht="12.75" customHeight="1" hidden="1">
      <c r="C2" s="517" t="s">
        <v>208</v>
      </c>
      <c r="D2" s="518"/>
      <c r="E2" s="518"/>
      <c r="F2" s="518"/>
      <c r="G2" s="518"/>
      <c r="H2" s="518"/>
      <c r="I2" s="518"/>
      <c r="J2" s="518"/>
      <c r="K2" s="8"/>
    </row>
    <row r="3" spans="3:11" ht="12.75" hidden="1">
      <c r="C3" s="515" t="s">
        <v>412</v>
      </c>
      <c r="D3" s="519"/>
      <c r="E3" s="519"/>
      <c r="F3" s="519"/>
      <c r="G3" s="519"/>
      <c r="H3" s="519"/>
      <c r="I3" s="519"/>
      <c r="J3" s="519"/>
      <c r="K3" s="8"/>
    </row>
    <row r="4" spans="3:11" ht="12.75" hidden="1">
      <c r="C4" s="515" t="s">
        <v>429</v>
      </c>
      <c r="D4" s="519"/>
      <c r="E4" s="519"/>
      <c r="F4" s="519"/>
      <c r="G4" s="519"/>
      <c r="H4" s="519"/>
      <c r="I4" s="519"/>
      <c r="J4" s="519"/>
      <c r="K4" s="8"/>
    </row>
    <row r="5" spans="3:11" ht="12.75" hidden="1">
      <c r="C5" s="167"/>
      <c r="D5" s="167"/>
      <c r="E5" s="167"/>
      <c r="F5" s="167"/>
      <c r="G5" s="167"/>
      <c r="H5" s="167"/>
      <c r="I5" s="167"/>
      <c r="J5" s="167"/>
      <c r="K5" s="167"/>
    </row>
    <row r="6" spans="3:11" ht="13.5" customHeight="1">
      <c r="C6" s="40"/>
      <c r="D6" s="40"/>
      <c r="E6" s="40"/>
      <c r="F6" s="534" t="s">
        <v>616</v>
      </c>
      <c r="G6" s="534"/>
      <c r="H6" s="534"/>
      <c r="I6" s="534"/>
      <c r="J6" s="167"/>
      <c r="K6" s="167"/>
    </row>
    <row r="7" spans="3:11" ht="10.5" customHeight="1">
      <c r="C7" s="40"/>
      <c r="D7" s="40"/>
      <c r="E7" s="40"/>
      <c r="F7" s="534" t="s">
        <v>463</v>
      </c>
      <c r="G7" s="534"/>
      <c r="H7" s="534"/>
      <c r="I7" s="534"/>
      <c r="J7" s="167"/>
      <c r="K7" s="167"/>
    </row>
    <row r="8" spans="3:11" ht="10.5" customHeight="1">
      <c r="C8" s="40"/>
      <c r="D8" s="40"/>
      <c r="E8" s="40"/>
      <c r="F8" s="534" t="s">
        <v>435</v>
      </c>
      <c r="G8" s="534"/>
      <c r="H8" s="534"/>
      <c r="I8" s="534"/>
      <c r="J8" s="167"/>
      <c r="K8" s="167"/>
    </row>
    <row r="9" spans="3:11" ht="13.5" customHeight="1">
      <c r="C9" s="40"/>
      <c r="D9" s="40"/>
      <c r="E9" s="40"/>
      <c r="F9" s="534" t="s">
        <v>615</v>
      </c>
      <c r="G9" s="534"/>
      <c r="H9" s="534"/>
      <c r="I9" s="534"/>
      <c r="J9" s="167"/>
      <c r="K9" s="167"/>
    </row>
    <row r="10" spans="3:11" ht="12.75">
      <c r="C10" s="534" t="s">
        <v>500</v>
      </c>
      <c r="D10" s="534"/>
      <c r="E10" s="534"/>
      <c r="F10" s="534"/>
      <c r="G10" s="534"/>
      <c r="H10" s="534"/>
      <c r="I10" s="534"/>
      <c r="J10" s="167"/>
      <c r="K10" s="167"/>
    </row>
    <row r="11" spans="3:11" ht="11.25" customHeight="1">
      <c r="C11" s="534" t="s">
        <v>463</v>
      </c>
      <c r="D11" s="534"/>
      <c r="E11" s="534"/>
      <c r="F11" s="534"/>
      <c r="G11" s="534"/>
      <c r="H11" s="534"/>
      <c r="I11" s="534"/>
      <c r="J11" s="167"/>
      <c r="K11" s="167"/>
    </row>
    <row r="12" spans="2:11" ht="11.25" customHeight="1">
      <c r="B12" s="303"/>
      <c r="C12" s="534" t="s">
        <v>435</v>
      </c>
      <c r="D12" s="534"/>
      <c r="E12" s="534"/>
      <c r="F12" s="534"/>
      <c r="G12" s="500"/>
      <c r="H12" s="500"/>
      <c r="I12" s="500"/>
      <c r="J12" s="167"/>
      <c r="K12" s="167"/>
    </row>
    <row r="13" spans="3:11" ht="12.75">
      <c r="C13" s="544" t="s">
        <v>602</v>
      </c>
      <c r="D13" s="545"/>
      <c r="E13" s="545"/>
      <c r="F13" s="545"/>
      <c r="G13" s="545"/>
      <c r="H13" s="545"/>
      <c r="I13" s="545"/>
      <c r="J13" s="167"/>
      <c r="K13" s="167"/>
    </row>
    <row r="14" ht="12.75">
      <c r="A14" s="40"/>
    </row>
    <row r="15" spans="1:9" ht="24" customHeight="1">
      <c r="A15" s="536" t="s">
        <v>501</v>
      </c>
      <c r="B15" s="536"/>
      <c r="C15" s="536"/>
      <c r="D15" s="536"/>
      <c r="E15" s="536"/>
      <c r="F15" s="536"/>
      <c r="G15" s="536"/>
      <c r="H15" s="536"/>
      <c r="I15" s="536"/>
    </row>
    <row r="16" ht="12.75">
      <c r="A16" s="40"/>
    </row>
    <row r="17" spans="1:9" ht="12.75" customHeight="1">
      <c r="A17" s="535" t="s">
        <v>121</v>
      </c>
      <c r="B17" s="537" t="s">
        <v>113</v>
      </c>
      <c r="C17" s="535" t="s">
        <v>464</v>
      </c>
      <c r="D17" s="535"/>
      <c r="E17" s="535"/>
      <c r="F17" s="535"/>
      <c r="G17" s="535"/>
      <c r="H17" s="535"/>
      <c r="I17" s="535"/>
    </row>
    <row r="18" spans="1:9" ht="30.75" customHeight="1">
      <c r="A18" s="535"/>
      <c r="B18" s="537"/>
      <c r="C18" s="61" t="s">
        <v>116</v>
      </c>
      <c r="D18" s="61" t="s">
        <v>465</v>
      </c>
      <c r="E18" s="61" t="s">
        <v>469</v>
      </c>
      <c r="F18" s="61" t="s">
        <v>470</v>
      </c>
      <c r="G18" s="61" t="s">
        <v>116</v>
      </c>
      <c r="H18" s="61" t="s">
        <v>119</v>
      </c>
      <c r="I18" s="61" t="s">
        <v>461</v>
      </c>
    </row>
    <row r="19" spans="1:9" ht="15" customHeight="1">
      <c r="A19" s="65">
        <v>1</v>
      </c>
      <c r="B19" s="61">
        <v>2</v>
      </c>
      <c r="C19" s="62">
        <v>3</v>
      </c>
      <c r="D19" s="63" t="s">
        <v>466</v>
      </c>
      <c r="E19" s="63" t="s">
        <v>467</v>
      </c>
      <c r="F19" s="62">
        <v>6</v>
      </c>
      <c r="G19" s="63" t="s">
        <v>468</v>
      </c>
      <c r="H19" s="63" t="s">
        <v>176</v>
      </c>
      <c r="I19" s="172">
        <v>8</v>
      </c>
    </row>
    <row r="20" spans="1:9" ht="115.5" customHeight="1">
      <c r="A20" s="532">
        <v>1</v>
      </c>
      <c r="B20" s="538" t="s">
        <v>601</v>
      </c>
      <c r="C20" s="262">
        <v>950</v>
      </c>
      <c r="D20" s="184" t="s">
        <v>170</v>
      </c>
      <c r="E20" s="184" t="s">
        <v>202</v>
      </c>
      <c r="F20" s="141">
        <v>8900000000</v>
      </c>
      <c r="G20" s="172">
        <v>200</v>
      </c>
      <c r="H20" s="172">
        <v>703.4</v>
      </c>
      <c r="I20" s="172">
        <v>1117.97</v>
      </c>
    </row>
    <row r="21" spans="1:9" ht="21.75" customHeight="1" hidden="1">
      <c r="A21" s="533"/>
      <c r="B21" s="539"/>
      <c r="C21" s="262">
        <v>950</v>
      </c>
      <c r="D21" s="305" t="s">
        <v>170</v>
      </c>
      <c r="E21" s="305" t="s">
        <v>202</v>
      </c>
      <c r="F21" s="278">
        <v>8900000000</v>
      </c>
      <c r="G21" s="262">
        <v>200</v>
      </c>
      <c r="H21" s="172">
        <v>159</v>
      </c>
      <c r="I21" s="197">
        <v>0</v>
      </c>
    </row>
    <row r="22" spans="1:9" ht="19.5" customHeight="1" hidden="1">
      <c r="A22" s="304"/>
      <c r="B22" s="540"/>
      <c r="C22" s="541" t="s">
        <v>471</v>
      </c>
      <c r="D22" s="542"/>
      <c r="E22" s="542"/>
      <c r="F22" s="542"/>
      <c r="G22" s="543"/>
      <c r="H22" s="172"/>
      <c r="I22" s="327">
        <f>SUM(I20:I21)</f>
        <v>1117.97</v>
      </c>
    </row>
    <row r="23" spans="1:9" ht="12" customHeight="1" hidden="1" thickBot="1">
      <c r="A23" s="195">
        <v>5</v>
      </c>
      <c r="B23" s="315" t="s">
        <v>451</v>
      </c>
      <c r="C23" s="172">
        <v>950</v>
      </c>
      <c r="D23" s="305" t="s">
        <v>200</v>
      </c>
      <c r="E23" s="305" t="s">
        <v>159</v>
      </c>
      <c r="F23" s="192">
        <v>700000000</v>
      </c>
      <c r="G23" s="172">
        <v>200</v>
      </c>
      <c r="H23" s="172"/>
      <c r="I23" s="197">
        <v>0</v>
      </c>
    </row>
    <row r="24" spans="1:9" ht="15.75">
      <c r="A24" s="196"/>
      <c r="B24" s="225" t="s">
        <v>237</v>
      </c>
      <c r="C24" s="64"/>
      <c r="D24" s="64"/>
      <c r="E24" s="64"/>
      <c r="F24" s="64"/>
      <c r="G24" s="64"/>
      <c r="H24" s="64"/>
      <c r="I24" s="462">
        <f>I22+I23</f>
        <v>1117.97</v>
      </c>
    </row>
    <row r="25" ht="15.75">
      <c r="A25" s="59"/>
    </row>
    <row r="26" ht="15.75">
      <c r="A26" s="59"/>
    </row>
    <row r="27" ht="15.75">
      <c r="A27" s="59"/>
    </row>
  </sheetData>
  <sheetProtection/>
  <mergeCells count="19">
    <mergeCell ref="C17:I17"/>
    <mergeCell ref="C4:J4"/>
    <mergeCell ref="B17:B18"/>
    <mergeCell ref="B20:B22"/>
    <mergeCell ref="C22:G22"/>
    <mergeCell ref="C13:I13"/>
    <mergeCell ref="F9:I9"/>
    <mergeCell ref="C11:I11"/>
    <mergeCell ref="C12:I12"/>
    <mergeCell ref="A20:A21"/>
    <mergeCell ref="C1:I1"/>
    <mergeCell ref="C2:J2"/>
    <mergeCell ref="C3:J3"/>
    <mergeCell ref="C10:I10"/>
    <mergeCell ref="A17:A18"/>
    <mergeCell ref="A15:I15"/>
    <mergeCell ref="F6:I6"/>
    <mergeCell ref="F7:I7"/>
    <mergeCell ref="F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9">
      <selection activeCell="G22" sqref="G22"/>
    </sheetView>
  </sheetViews>
  <sheetFormatPr defaultColWidth="9.00390625" defaultRowHeight="12.75"/>
  <cols>
    <col min="1" max="1" width="4.125" style="0" customWidth="1"/>
    <col min="2" max="2" width="44.625" style="0" customWidth="1"/>
    <col min="3" max="3" width="7.625" style="0" customWidth="1"/>
    <col min="4" max="5" width="6.125" style="0" customWidth="1"/>
    <col min="6" max="6" width="14.00390625" style="0" customWidth="1"/>
    <col min="7" max="7" width="6.125" style="0" customWidth="1"/>
    <col min="8" max="8" width="6.625" style="0" hidden="1" customWidth="1"/>
    <col min="9" max="10" width="7.625" style="0" customWidth="1"/>
  </cols>
  <sheetData>
    <row r="1" spans="3:10" ht="12.75" hidden="1">
      <c r="C1" s="515" t="s">
        <v>410</v>
      </c>
      <c r="D1" s="516"/>
      <c r="E1" s="516"/>
      <c r="F1" s="516"/>
      <c r="G1" s="516"/>
      <c r="H1" s="516"/>
      <c r="I1" s="516"/>
      <c r="J1" s="8"/>
    </row>
    <row r="2" spans="3:10" ht="12.75" hidden="1">
      <c r="C2" s="517" t="s">
        <v>208</v>
      </c>
      <c r="D2" s="518"/>
      <c r="E2" s="518"/>
      <c r="F2" s="518"/>
      <c r="G2" s="518"/>
      <c r="H2" s="518"/>
      <c r="I2" s="518"/>
      <c r="J2" s="518"/>
    </row>
    <row r="3" spans="3:10" ht="12.75" hidden="1">
      <c r="C3" s="515" t="s">
        <v>412</v>
      </c>
      <c r="D3" s="519"/>
      <c r="E3" s="519"/>
      <c r="F3" s="519"/>
      <c r="G3" s="519"/>
      <c r="H3" s="519"/>
      <c r="I3" s="519"/>
      <c r="J3" s="519"/>
    </row>
    <row r="4" spans="3:10" ht="12.75" hidden="1">
      <c r="C4" s="520" t="s">
        <v>426</v>
      </c>
      <c r="D4" s="519"/>
      <c r="E4" s="519"/>
      <c r="F4" s="519"/>
      <c r="G4" s="519"/>
      <c r="H4" s="519"/>
      <c r="I4" s="519"/>
      <c r="J4" s="8"/>
    </row>
    <row r="5" ht="12.75" hidden="1"/>
    <row r="6" spans="1:10" ht="12.75">
      <c r="A6" s="40"/>
      <c r="B6" s="40"/>
      <c r="C6" s="534" t="s">
        <v>502</v>
      </c>
      <c r="D6" s="534"/>
      <c r="E6" s="534"/>
      <c r="F6" s="534"/>
      <c r="G6" s="534"/>
      <c r="H6" s="534"/>
      <c r="I6" s="534"/>
      <c r="J6" s="500"/>
    </row>
    <row r="7" spans="1:10" ht="15.75" customHeight="1">
      <c r="A7" s="40"/>
      <c r="B7" s="40"/>
      <c r="C7" s="534" t="s">
        <v>208</v>
      </c>
      <c r="D7" s="534"/>
      <c r="E7" s="534"/>
      <c r="F7" s="534"/>
      <c r="G7" s="534"/>
      <c r="H7" s="534"/>
      <c r="I7" s="534"/>
      <c r="J7" s="500"/>
    </row>
    <row r="8" spans="1:10" ht="12.75">
      <c r="A8" s="40"/>
      <c r="B8" s="40"/>
      <c r="C8" s="534" t="s">
        <v>398</v>
      </c>
      <c r="D8" s="534"/>
      <c r="E8" s="534"/>
      <c r="F8" s="534"/>
      <c r="G8" s="534"/>
      <c r="H8" s="534"/>
      <c r="I8" s="534"/>
      <c r="J8" s="500"/>
    </row>
    <row r="9" spans="1:10" ht="12.75">
      <c r="A9" s="40"/>
      <c r="B9" s="40"/>
      <c r="C9" s="544" t="s">
        <v>603</v>
      </c>
      <c r="D9" s="500"/>
      <c r="E9" s="500"/>
      <c r="F9" s="500"/>
      <c r="G9" s="500"/>
      <c r="H9" s="500"/>
      <c r="I9" s="500"/>
      <c r="J9" s="50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32.25" customHeight="1">
      <c r="A11" s="536" t="s">
        <v>503</v>
      </c>
      <c r="B11" s="536"/>
      <c r="C11" s="536"/>
      <c r="D11" s="536"/>
      <c r="E11" s="536"/>
      <c r="F11" s="536"/>
      <c r="G11" s="536"/>
      <c r="H11" s="536"/>
      <c r="I11" s="536"/>
      <c r="J11" s="53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25.5" customHeight="1">
      <c r="A13" s="532" t="s">
        <v>121</v>
      </c>
      <c r="B13" s="558" t="s">
        <v>113</v>
      </c>
      <c r="C13" s="559" t="s">
        <v>114</v>
      </c>
      <c r="D13" s="560"/>
      <c r="E13" s="560"/>
      <c r="F13" s="560"/>
      <c r="G13" s="560"/>
      <c r="H13" s="75"/>
      <c r="I13" s="535" t="s">
        <v>472</v>
      </c>
      <c r="J13" s="535"/>
    </row>
    <row r="14" spans="1:10" ht="25.5">
      <c r="A14" s="557"/>
      <c r="B14" s="558"/>
      <c r="C14" s="61" t="s">
        <v>116</v>
      </c>
      <c r="D14" s="61" t="s">
        <v>465</v>
      </c>
      <c r="E14" s="61" t="s">
        <v>469</v>
      </c>
      <c r="F14" s="61" t="s">
        <v>470</v>
      </c>
      <c r="G14" s="61" t="s">
        <v>116</v>
      </c>
      <c r="H14" s="61" t="s">
        <v>119</v>
      </c>
      <c r="I14" s="61">
        <v>2023</v>
      </c>
      <c r="J14" s="61">
        <v>2024</v>
      </c>
    </row>
    <row r="15" spans="1:10" ht="66.75" customHeight="1">
      <c r="A15" s="535">
        <v>1</v>
      </c>
      <c r="B15" s="538" t="s">
        <v>601</v>
      </c>
      <c r="C15" s="556">
        <v>950</v>
      </c>
      <c r="D15" s="549" t="s">
        <v>170</v>
      </c>
      <c r="E15" s="549" t="s">
        <v>202</v>
      </c>
      <c r="F15" s="551">
        <v>8900000000</v>
      </c>
      <c r="G15" s="556">
        <v>200</v>
      </c>
      <c r="H15" s="63" t="s">
        <v>176</v>
      </c>
      <c r="I15" s="547">
        <v>739.24</v>
      </c>
      <c r="J15" s="547">
        <v>787.29</v>
      </c>
    </row>
    <row r="16" spans="1:10" ht="10.5" customHeight="1">
      <c r="A16" s="525"/>
      <c r="B16" s="539"/>
      <c r="C16" s="550"/>
      <c r="D16" s="550"/>
      <c r="E16" s="550"/>
      <c r="F16" s="552"/>
      <c r="G16" s="550"/>
      <c r="H16" s="140"/>
      <c r="I16" s="548"/>
      <c r="J16" s="548"/>
    </row>
    <row r="17" spans="1:10" ht="12.75" customHeight="1" hidden="1">
      <c r="A17" s="525"/>
      <c r="B17" s="540"/>
      <c r="C17" s="262">
        <v>950</v>
      </c>
      <c r="D17" s="184" t="s">
        <v>170</v>
      </c>
      <c r="E17" s="184" t="s">
        <v>202</v>
      </c>
      <c r="F17" s="141">
        <v>8900000000</v>
      </c>
      <c r="G17" s="172">
        <v>200</v>
      </c>
      <c r="H17" s="225"/>
      <c r="I17" s="548"/>
      <c r="J17" s="548"/>
    </row>
    <row r="18" spans="1:10" ht="61.5" customHeight="1">
      <c r="A18" s="461"/>
      <c r="B18" s="340" t="s">
        <v>604</v>
      </c>
      <c r="C18" s="463">
        <v>950</v>
      </c>
      <c r="D18" s="464" t="s">
        <v>193</v>
      </c>
      <c r="E18" s="464" t="s">
        <v>169</v>
      </c>
      <c r="F18" s="463" t="s">
        <v>599</v>
      </c>
      <c r="G18" s="463">
        <v>200</v>
      </c>
      <c r="H18" s="225"/>
      <c r="I18" s="465">
        <f>5819.3+210.93</f>
        <v>6030.2300000000005</v>
      </c>
      <c r="J18" s="465"/>
    </row>
    <row r="19" spans="1:10" ht="12.75">
      <c r="A19" s="546" t="s">
        <v>471</v>
      </c>
      <c r="B19" s="529"/>
      <c r="C19" s="529"/>
      <c r="D19" s="529"/>
      <c r="E19" s="529"/>
      <c r="F19" s="529"/>
      <c r="G19" s="530"/>
      <c r="H19" s="225"/>
      <c r="I19" s="466">
        <f>I15+I18</f>
        <v>6769.47</v>
      </c>
      <c r="J19" s="225">
        <v>787.29</v>
      </c>
    </row>
    <row r="20" spans="1:10" ht="12.75">
      <c r="A20" s="553" t="s">
        <v>504</v>
      </c>
      <c r="B20" s="554"/>
      <c r="C20" s="554"/>
      <c r="D20" s="554"/>
      <c r="E20" s="554"/>
      <c r="F20" s="554"/>
      <c r="G20" s="555"/>
      <c r="H20" s="225"/>
      <c r="I20" s="225"/>
      <c r="J20" s="225"/>
    </row>
    <row r="21" spans="1:10" ht="20.25" customHeight="1">
      <c r="A21" s="41"/>
      <c r="B21" s="40"/>
      <c r="C21" s="40"/>
      <c r="D21" s="40"/>
      <c r="E21" s="40"/>
      <c r="F21" s="40"/>
      <c r="G21" s="40"/>
      <c r="H21" s="40"/>
      <c r="I21" s="40"/>
      <c r="J21" s="40"/>
    </row>
  </sheetData>
  <sheetProtection/>
  <mergeCells count="24">
    <mergeCell ref="C7:J7"/>
    <mergeCell ref="C13:G13"/>
    <mergeCell ref="I13:J13"/>
    <mergeCell ref="C8:J8"/>
    <mergeCell ref="A13:A14"/>
    <mergeCell ref="B13:B14"/>
    <mergeCell ref="G15:G16"/>
    <mergeCell ref="C1:I1"/>
    <mergeCell ref="C2:J2"/>
    <mergeCell ref="C3:J3"/>
    <mergeCell ref="C4:I4"/>
    <mergeCell ref="J15:J17"/>
    <mergeCell ref="C9:J9"/>
    <mergeCell ref="C6:J6"/>
    <mergeCell ref="A19:G19"/>
    <mergeCell ref="I15:I17"/>
    <mergeCell ref="E15:E16"/>
    <mergeCell ref="F15:F16"/>
    <mergeCell ref="A20:G20"/>
    <mergeCell ref="A11:J11"/>
    <mergeCell ref="B15:B17"/>
    <mergeCell ref="A15:A17"/>
    <mergeCell ref="C15:C16"/>
    <mergeCell ref="D15:D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6">
      <selection activeCell="C11" sqref="C11:I11"/>
    </sheetView>
  </sheetViews>
  <sheetFormatPr defaultColWidth="9.00390625" defaultRowHeight="12.75"/>
  <cols>
    <col min="1" max="1" width="4.125" style="0" hidden="1" customWidth="1"/>
    <col min="2" max="2" width="43.75390625" style="0" customWidth="1"/>
    <col min="3" max="3" width="7.625" style="0" customWidth="1"/>
    <col min="4" max="5" width="6.125" style="0" customWidth="1"/>
    <col min="6" max="6" width="14.00390625" style="0" customWidth="1"/>
    <col min="7" max="7" width="6.125" style="0" customWidth="1"/>
    <col min="8" max="8" width="6.625" style="0" hidden="1" customWidth="1"/>
    <col min="9" max="9" width="10.875" style="0" customWidth="1"/>
    <col min="10" max="10" width="7.625" style="0" hidden="1" customWidth="1"/>
  </cols>
  <sheetData>
    <row r="1" spans="3:10" ht="12.75" hidden="1">
      <c r="C1" s="515" t="s">
        <v>410</v>
      </c>
      <c r="D1" s="516"/>
      <c r="E1" s="516"/>
      <c r="F1" s="516"/>
      <c r="G1" s="516"/>
      <c r="H1" s="516"/>
      <c r="I1" s="516"/>
      <c r="J1" s="8"/>
    </row>
    <row r="2" spans="3:10" ht="12.75" hidden="1">
      <c r="C2" s="517" t="s">
        <v>208</v>
      </c>
      <c r="D2" s="518"/>
      <c r="E2" s="518"/>
      <c r="F2" s="518"/>
      <c r="G2" s="518"/>
      <c r="H2" s="518"/>
      <c r="I2" s="518"/>
      <c r="J2" s="518"/>
    </row>
    <row r="3" spans="3:10" ht="12.75" hidden="1">
      <c r="C3" s="515" t="s">
        <v>412</v>
      </c>
      <c r="D3" s="519"/>
      <c r="E3" s="519"/>
      <c r="F3" s="519"/>
      <c r="G3" s="519"/>
      <c r="H3" s="519"/>
      <c r="I3" s="519"/>
      <c r="J3" s="519"/>
    </row>
    <row r="4" spans="3:10" ht="12.75" hidden="1">
      <c r="C4" s="520" t="s">
        <v>426</v>
      </c>
      <c r="D4" s="519"/>
      <c r="E4" s="519"/>
      <c r="F4" s="519"/>
      <c r="G4" s="519"/>
      <c r="H4" s="519"/>
      <c r="I4" s="519"/>
      <c r="J4" s="8"/>
    </row>
    <row r="5" ht="12.75" hidden="1"/>
    <row r="7" spans="3:9" ht="12.75">
      <c r="C7" s="534" t="s">
        <v>506</v>
      </c>
      <c r="D7" s="500"/>
      <c r="E7" s="500"/>
      <c r="F7" s="500"/>
      <c r="G7" s="500"/>
      <c r="H7" s="500"/>
      <c r="I7" s="500"/>
    </row>
    <row r="8" spans="1:10" ht="12.75" hidden="1">
      <c r="A8" s="40"/>
      <c r="B8" s="40"/>
      <c r="C8" s="534">
        <v>14</v>
      </c>
      <c r="D8" s="534"/>
      <c r="E8" s="534"/>
      <c r="F8" s="534"/>
      <c r="G8" s="534"/>
      <c r="H8" s="534"/>
      <c r="I8" s="534"/>
      <c r="J8" s="40"/>
    </row>
    <row r="9" spans="1:10" ht="12" customHeight="1">
      <c r="A9" s="40"/>
      <c r="B9" s="40"/>
      <c r="C9" s="534" t="s">
        <v>440</v>
      </c>
      <c r="D9" s="534"/>
      <c r="E9" s="534"/>
      <c r="F9" s="534"/>
      <c r="G9" s="534"/>
      <c r="H9" s="534"/>
      <c r="I9" s="534"/>
      <c r="J9" s="40"/>
    </row>
    <row r="10" spans="1:10" ht="12.75">
      <c r="A10" s="40"/>
      <c r="B10" s="40"/>
      <c r="C10" s="544" t="s">
        <v>439</v>
      </c>
      <c r="D10" s="544"/>
      <c r="E10" s="544"/>
      <c r="F10" s="544"/>
      <c r="G10" s="500"/>
      <c r="H10" s="500"/>
      <c r="I10" s="500"/>
      <c r="J10" s="40"/>
    </row>
    <row r="11" spans="1:10" ht="12.75">
      <c r="A11" s="40"/>
      <c r="B11" s="40"/>
      <c r="C11" s="534" t="s">
        <v>605</v>
      </c>
      <c r="D11" s="500"/>
      <c r="E11" s="500"/>
      <c r="F11" s="500"/>
      <c r="G11" s="500"/>
      <c r="H11" s="500"/>
      <c r="I11" s="500"/>
      <c r="J11" s="40"/>
    </row>
    <row r="12" spans="1:10" ht="36.75" customHeight="1">
      <c r="A12" s="563" t="s">
        <v>505</v>
      </c>
      <c r="B12" s="563"/>
      <c r="C12" s="563"/>
      <c r="D12" s="563"/>
      <c r="E12" s="563"/>
      <c r="F12" s="563"/>
      <c r="G12" s="563"/>
      <c r="H12" s="563"/>
      <c r="I12" s="563"/>
      <c r="J12" s="563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 t="s">
        <v>438</v>
      </c>
      <c r="J13" s="40" t="s">
        <v>128</v>
      </c>
    </row>
    <row r="14" spans="1:10" ht="25.5" customHeight="1">
      <c r="A14" s="532" t="s">
        <v>121</v>
      </c>
      <c r="B14" s="558" t="s">
        <v>113</v>
      </c>
      <c r="C14" s="559" t="s">
        <v>114</v>
      </c>
      <c r="D14" s="560"/>
      <c r="E14" s="560"/>
      <c r="F14" s="560"/>
      <c r="G14" s="560"/>
      <c r="H14" s="75"/>
      <c r="I14" s="535" t="s">
        <v>120</v>
      </c>
      <c r="J14" s="535"/>
    </row>
    <row r="15" spans="1:10" ht="25.5">
      <c r="A15" s="557"/>
      <c r="B15" s="558"/>
      <c r="C15" s="61" t="s">
        <v>116</v>
      </c>
      <c r="D15" s="61" t="s">
        <v>465</v>
      </c>
      <c r="E15" s="61" t="s">
        <v>89</v>
      </c>
      <c r="F15" s="61" t="s">
        <v>470</v>
      </c>
      <c r="G15" s="61" t="s">
        <v>116</v>
      </c>
      <c r="H15" s="61" t="s">
        <v>119</v>
      </c>
      <c r="I15" s="61" t="s">
        <v>461</v>
      </c>
      <c r="J15" s="61">
        <v>2021</v>
      </c>
    </row>
    <row r="16" spans="1:10" ht="16.5" customHeight="1">
      <c r="A16" s="532">
        <v>1</v>
      </c>
      <c r="B16" s="312">
        <v>1</v>
      </c>
      <c r="C16" s="172">
        <v>2</v>
      </c>
      <c r="D16" s="184" t="s">
        <v>489</v>
      </c>
      <c r="E16" s="184" t="s">
        <v>466</v>
      </c>
      <c r="F16" s="141">
        <v>5</v>
      </c>
      <c r="G16" s="172">
        <v>6</v>
      </c>
      <c r="H16" s="281" t="s">
        <v>176</v>
      </c>
      <c r="I16" s="313">
        <v>7</v>
      </c>
      <c r="J16" s="141">
        <v>968.8</v>
      </c>
    </row>
    <row r="17" spans="1:10" ht="36" customHeight="1">
      <c r="A17" s="562"/>
      <c r="B17" s="275" t="s">
        <v>437</v>
      </c>
      <c r="C17" s="172">
        <v>950</v>
      </c>
      <c r="D17" s="184" t="s">
        <v>203</v>
      </c>
      <c r="E17" s="184" t="s">
        <v>159</v>
      </c>
      <c r="F17" s="141">
        <v>49001140000</v>
      </c>
      <c r="G17" s="172">
        <v>300</v>
      </c>
      <c r="H17" s="172">
        <v>50</v>
      </c>
      <c r="I17" s="197">
        <v>150</v>
      </c>
      <c r="J17" s="139">
        <v>7.5</v>
      </c>
    </row>
    <row r="18" spans="1:10" ht="12.75">
      <c r="A18" s="561" t="s">
        <v>115</v>
      </c>
      <c r="B18" s="542"/>
      <c r="C18" s="542"/>
      <c r="D18" s="542"/>
      <c r="E18" s="542"/>
      <c r="F18" s="542"/>
      <c r="G18" s="543"/>
      <c r="H18" s="140"/>
      <c r="I18" s="221">
        <f>I17</f>
        <v>150</v>
      </c>
      <c r="J18" s="141">
        <f>J16</f>
        <v>968.8</v>
      </c>
    </row>
    <row r="19" spans="1:10" ht="12.75">
      <c r="A19" s="41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1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1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20.25" customHeight="1">
      <c r="A22" s="41"/>
      <c r="B22" s="40"/>
      <c r="C22" s="40"/>
      <c r="D22" s="40"/>
      <c r="E22" s="40"/>
      <c r="F22" s="40"/>
      <c r="G22" s="40"/>
      <c r="H22" s="40"/>
      <c r="I22" s="40"/>
      <c r="J22" s="40"/>
    </row>
  </sheetData>
  <sheetProtection/>
  <mergeCells count="16">
    <mergeCell ref="C1:I1"/>
    <mergeCell ref="C2:J2"/>
    <mergeCell ref="C3:J3"/>
    <mergeCell ref="C4:I4"/>
    <mergeCell ref="C8:I8"/>
    <mergeCell ref="C9:I9"/>
    <mergeCell ref="C7:I7"/>
    <mergeCell ref="C10:I10"/>
    <mergeCell ref="C11:I11"/>
    <mergeCell ref="A18:G18"/>
    <mergeCell ref="A16:A17"/>
    <mergeCell ref="A12:J12"/>
    <mergeCell ref="A14:A15"/>
    <mergeCell ref="B14:B15"/>
    <mergeCell ref="C14:G14"/>
    <mergeCell ref="I14:J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B6">
      <selection activeCell="A10" sqref="A10:K10"/>
    </sheetView>
  </sheetViews>
  <sheetFormatPr defaultColWidth="9.00390625" defaultRowHeight="12.75"/>
  <cols>
    <col min="1" max="1" width="4.125" style="0" hidden="1" customWidth="1"/>
    <col min="2" max="2" width="33.375" style="0" customWidth="1"/>
    <col min="3" max="3" width="7.625" style="0" customWidth="1"/>
    <col min="4" max="5" width="6.125" style="0" customWidth="1"/>
    <col min="6" max="6" width="11.875" style="0" customWidth="1"/>
    <col min="7" max="7" width="6.125" style="0" customWidth="1"/>
    <col min="8" max="8" width="6.625" style="0" hidden="1" customWidth="1"/>
    <col min="9" max="9" width="10.875" style="0" customWidth="1"/>
    <col min="10" max="10" width="7.625" style="0" hidden="1" customWidth="1"/>
  </cols>
  <sheetData>
    <row r="1" spans="3:10" ht="12.75" hidden="1">
      <c r="C1" s="515" t="s">
        <v>410</v>
      </c>
      <c r="D1" s="516"/>
      <c r="E1" s="516"/>
      <c r="F1" s="516"/>
      <c r="G1" s="516"/>
      <c r="H1" s="516"/>
      <c r="I1" s="516"/>
      <c r="J1" s="8"/>
    </row>
    <row r="2" spans="3:10" ht="12.75" hidden="1">
      <c r="C2" s="517" t="s">
        <v>208</v>
      </c>
      <c r="D2" s="518"/>
      <c r="E2" s="518"/>
      <c r="F2" s="518"/>
      <c r="G2" s="518"/>
      <c r="H2" s="518"/>
      <c r="I2" s="518"/>
      <c r="J2" s="518"/>
    </row>
    <row r="3" spans="3:10" ht="12.75" hidden="1">
      <c r="C3" s="515" t="s">
        <v>412</v>
      </c>
      <c r="D3" s="519"/>
      <c r="E3" s="519"/>
      <c r="F3" s="519"/>
      <c r="G3" s="519"/>
      <c r="H3" s="519"/>
      <c r="I3" s="519"/>
      <c r="J3" s="519"/>
    </row>
    <row r="4" spans="3:10" ht="12.75" hidden="1">
      <c r="C4" s="520" t="s">
        <v>426</v>
      </c>
      <c r="D4" s="519"/>
      <c r="E4" s="519"/>
      <c r="F4" s="519"/>
      <c r="G4" s="519"/>
      <c r="H4" s="519"/>
      <c r="I4" s="519"/>
      <c r="J4" s="8"/>
    </row>
    <row r="5" ht="12.75" hidden="1"/>
    <row r="6" spans="1:11" ht="12.75">
      <c r="A6" s="40"/>
      <c r="B6" s="40"/>
      <c r="C6" s="534" t="s">
        <v>122</v>
      </c>
      <c r="D6" s="534"/>
      <c r="E6" s="534"/>
      <c r="F6" s="534"/>
      <c r="G6" s="534"/>
      <c r="H6" s="534"/>
      <c r="I6" s="534"/>
      <c r="J6" s="500"/>
      <c r="K6" s="500"/>
    </row>
    <row r="7" spans="1:11" ht="12" customHeight="1">
      <c r="A7" s="40"/>
      <c r="B7" s="40"/>
      <c r="C7" s="534" t="s">
        <v>440</v>
      </c>
      <c r="D7" s="534"/>
      <c r="E7" s="534"/>
      <c r="F7" s="534"/>
      <c r="G7" s="534"/>
      <c r="H7" s="534"/>
      <c r="I7" s="534"/>
      <c r="J7" s="500"/>
      <c r="K7" s="500"/>
    </row>
    <row r="8" spans="1:11" ht="12.75">
      <c r="A8" s="40"/>
      <c r="B8" s="40"/>
      <c r="C8" s="544" t="s">
        <v>439</v>
      </c>
      <c r="D8" s="544"/>
      <c r="E8" s="544"/>
      <c r="F8" s="544"/>
      <c r="G8" s="500"/>
      <c r="H8" s="500"/>
      <c r="I8" s="500"/>
      <c r="J8" s="500"/>
      <c r="K8" s="500"/>
    </row>
    <row r="9" spans="1:11" ht="12.75">
      <c r="A9" s="40"/>
      <c r="B9" s="40"/>
      <c r="C9" s="534" t="s">
        <v>606</v>
      </c>
      <c r="D9" s="500"/>
      <c r="E9" s="500"/>
      <c r="F9" s="500"/>
      <c r="G9" s="500"/>
      <c r="H9" s="500"/>
      <c r="I9" s="500"/>
      <c r="J9" s="500"/>
      <c r="K9" s="500"/>
    </row>
    <row r="10" spans="1:11" ht="36.75" customHeight="1">
      <c r="A10" s="563" t="s">
        <v>507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03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 t="s">
        <v>438</v>
      </c>
      <c r="J11" s="40" t="s">
        <v>128</v>
      </c>
    </row>
    <row r="12" spans="1:11" ht="25.5" customHeight="1">
      <c r="A12" s="532" t="s">
        <v>121</v>
      </c>
      <c r="B12" s="558" t="s">
        <v>113</v>
      </c>
      <c r="C12" s="559" t="s">
        <v>114</v>
      </c>
      <c r="D12" s="560"/>
      <c r="E12" s="560"/>
      <c r="F12" s="560"/>
      <c r="G12" s="560"/>
      <c r="H12" s="75"/>
      <c r="I12" s="559" t="s">
        <v>461</v>
      </c>
      <c r="J12" s="560"/>
      <c r="K12" s="530"/>
    </row>
    <row r="13" spans="1:11" ht="25.5">
      <c r="A13" s="557"/>
      <c r="B13" s="558"/>
      <c r="C13" s="61" t="s">
        <v>116</v>
      </c>
      <c r="D13" s="61" t="s">
        <v>465</v>
      </c>
      <c r="E13" s="61" t="s">
        <v>89</v>
      </c>
      <c r="F13" s="61" t="s">
        <v>470</v>
      </c>
      <c r="G13" s="61" t="s">
        <v>116</v>
      </c>
      <c r="H13" s="61" t="s">
        <v>119</v>
      </c>
      <c r="I13" s="61">
        <v>2023</v>
      </c>
      <c r="J13" s="61">
        <v>2021</v>
      </c>
      <c r="K13" s="314">
        <v>2024</v>
      </c>
    </row>
    <row r="14" spans="1:11" ht="16.5" customHeight="1">
      <c r="A14" s="532">
        <v>1</v>
      </c>
      <c r="B14" s="312">
        <v>1</v>
      </c>
      <c r="C14" s="172">
        <v>2</v>
      </c>
      <c r="D14" s="184" t="s">
        <v>489</v>
      </c>
      <c r="E14" s="184" t="s">
        <v>466</v>
      </c>
      <c r="F14" s="141">
        <v>5</v>
      </c>
      <c r="G14" s="172">
        <v>6</v>
      </c>
      <c r="H14" s="281" t="s">
        <v>176</v>
      </c>
      <c r="I14" s="313">
        <v>7</v>
      </c>
      <c r="J14" s="141">
        <v>968.8</v>
      </c>
      <c r="K14" s="311">
        <v>8</v>
      </c>
    </row>
    <row r="15" spans="1:11" ht="36" customHeight="1">
      <c r="A15" s="562"/>
      <c r="B15" s="275" t="s">
        <v>437</v>
      </c>
      <c r="C15" s="172">
        <v>950</v>
      </c>
      <c r="D15" s="184" t="s">
        <v>203</v>
      </c>
      <c r="E15" s="184" t="s">
        <v>159</v>
      </c>
      <c r="F15" s="141">
        <v>49001140000</v>
      </c>
      <c r="G15" s="172">
        <v>300</v>
      </c>
      <c r="H15" s="172">
        <v>50</v>
      </c>
      <c r="I15" s="197">
        <v>148.32</v>
      </c>
      <c r="J15" s="139">
        <v>7.5</v>
      </c>
      <c r="K15" s="197">
        <v>146.85</v>
      </c>
    </row>
    <row r="16" spans="1:11" ht="12.75">
      <c r="A16" s="561" t="s">
        <v>115</v>
      </c>
      <c r="B16" s="542"/>
      <c r="C16" s="542"/>
      <c r="D16" s="542"/>
      <c r="E16" s="542"/>
      <c r="F16" s="542"/>
      <c r="G16" s="543"/>
      <c r="H16" s="140"/>
      <c r="I16" s="221">
        <f>I15</f>
        <v>148.32</v>
      </c>
      <c r="J16" s="141">
        <f>J14</f>
        <v>968.8</v>
      </c>
      <c r="K16" s="221">
        <f>K15</f>
        <v>146.85</v>
      </c>
    </row>
    <row r="17" spans="1:10" ht="12.75">
      <c r="A17" s="41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1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1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20.25" customHeight="1">
      <c r="A20" s="41"/>
      <c r="B20" s="40"/>
      <c r="C20" s="40"/>
      <c r="D20" s="40"/>
      <c r="E20" s="40"/>
      <c r="F20" s="40"/>
      <c r="G20" s="40"/>
      <c r="H20" s="40"/>
      <c r="I20" s="40"/>
      <c r="J20" s="40"/>
    </row>
  </sheetData>
  <sheetProtection/>
  <mergeCells count="15">
    <mergeCell ref="C1:I1"/>
    <mergeCell ref="C2:J2"/>
    <mergeCell ref="C3:J3"/>
    <mergeCell ref="C4:I4"/>
    <mergeCell ref="C6:K6"/>
    <mergeCell ref="C7:K7"/>
    <mergeCell ref="C8:K8"/>
    <mergeCell ref="C9:K9"/>
    <mergeCell ref="A14:A15"/>
    <mergeCell ref="A16:G16"/>
    <mergeCell ref="I12:K12"/>
    <mergeCell ref="A12:A13"/>
    <mergeCell ref="B12:B13"/>
    <mergeCell ref="C12:G12"/>
    <mergeCell ref="A10:K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50"/>
  <sheetViews>
    <sheetView zoomScalePageLayoutView="0" workbookViewId="0" topLeftCell="A6">
      <selection activeCell="B9" sqref="B9"/>
    </sheetView>
  </sheetViews>
  <sheetFormatPr defaultColWidth="9.00390625" defaultRowHeight="12.75"/>
  <cols>
    <col min="1" max="1" width="28.375" style="0" customWidth="1"/>
    <col min="2" max="2" width="14.625" style="0" customWidth="1"/>
    <col min="3" max="3" width="10.875" style="0" customWidth="1"/>
    <col min="4" max="4" width="9.375" style="0" customWidth="1"/>
    <col min="6" max="6" width="11.00390625" style="0" customWidth="1"/>
  </cols>
  <sheetData>
    <row r="1" spans="3:10" ht="12.75" hidden="1">
      <c r="C1" s="515" t="s">
        <v>259</v>
      </c>
      <c r="D1" s="516"/>
      <c r="E1" s="516"/>
      <c r="F1" s="516"/>
      <c r="G1" s="516"/>
      <c r="H1" s="516"/>
      <c r="I1" s="8"/>
      <c r="J1" s="8"/>
    </row>
    <row r="2" spans="3:10" ht="12.75" hidden="1">
      <c r="C2" s="517" t="s">
        <v>208</v>
      </c>
      <c r="D2" s="518"/>
      <c r="E2" s="518"/>
      <c r="F2" s="518"/>
      <c r="G2" s="518"/>
      <c r="H2" s="518"/>
      <c r="I2" s="518"/>
      <c r="J2" s="8"/>
    </row>
    <row r="3" spans="3:10" ht="12.75" hidden="1">
      <c r="C3" s="515" t="s">
        <v>398</v>
      </c>
      <c r="D3" s="519"/>
      <c r="E3" s="519"/>
      <c r="F3" s="519"/>
      <c r="G3" s="519"/>
      <c r="H3" s="519"/>
      <c r="I3" s="519"/>
      <c r="J3" s="519"/>
    </row>
    <row r="4" spans="3:10" ht="12.75" hidden="1">
      <c r="C4" s="515" t="s">
        <v>429</v>
      </c>
      <c r="D4" s="519"/>
      <c r="E4" s="519"/>
      <c r="F4" s="519"/>
      <c r="G4" s="519"/>
      <c r="H4" s="519"/>
      <c r="I4" s="519"/>
      <c r="J4" s="8"/>
    </row>
    <row r="5" spans="3:10" ht="12.75" hidden="1">
      <c r="C5" s="102"/>
      <c r="D5" s="261"/>
      <c r="E5" s="261"/>
      <c r="F5" s="261"/>
      <c r="G5" s="261"/>
      <c r="H5" s="261"/>
      <c r="I5" s="261"/>
      <c r="J5" s="8"/>
    </row>
    <row r="6" spans="3:10" ht="12.75">
      <c r="C6" s="534" t="s">
        <v>617</v>
      </c>
      <c r="D6" s="534"/>
      <c r="E6" s="534"/>
      <c r="F6" s="534"/>
      <c r="G6" s="261"/>
      <c r="H6" s="261"/>
      <c r="I6" s="261"/>
      <c r="J6" s="8"/>
    </row>
    <row r="7" spans="3:10" ht="12.75">
      <c r="C7" s="534" t="s">
        <v>463</v>
      </c>
      <c r="D7" s="534"/>
      <c r="E7" s="534"/>
      <c r="F7" s="534"/>
      <c r="G7" s="261"/>
      <c r="H7" s="261"/>
      <c r="I7" s="261"/>
      <c r="J7" s="8"/>
    </row>
    <row r="8" spans="3:10" ht="12.75">
      <c r="C8" s="534" t="s">
        <v>435</v>
      </c>
      <c r="D8" s="534"/>
      <c r="E8" s="534"/>
      <c r="F8" s="534"/>
      <c r="G8" s="261"/>
      <c r="H8" s="261"/>
      <c r="I8" s="261"/>
      <c r="J8" s="8"/>
    </row>
    <row r="9" spans="3:10" ht="12.75">
      <c r="C9" s="534" t="s">
        <v>615</v>
      </c>
      <c r="D9" s="534"/>
      <c r="E9" s="534"/>
      <c r="F9" s="534"/>
      <c r="G9" s="261"/>
      <c r="H9" s="261"/>
      <c r="I9" s="261"/>
      <c r="J9" s="8"/>
    </row>
    <row r="10" spans="1:6" ht="12.75">
      <c r="A10" s="40"/>
      <c r="B10" s="40"/>
      <c r="C10" s="534" t="s">
        <v>123</v>
      </c>
      <c r="D10" s="534"/>
      <c r="E10" s="534"/>
      <c r="F10" s="534"/>
    </row>
    <row r="11" spans="1:6" ht="12.75">
      <c r="A11" s="40"/>
      <c r="B11" s="40"/>
      <c r="C11" s="534" t="s">
        <v>106</v>
      </c>
      <c r="D11" s="534"/>
      <c r="E11" s="534"/>
      <c r="F11" s="534"/>
    </row>
    <row r="12" spans="1:6" ht="11.25" customHeight="1">
      <c r="A12" s="40"/>
      <c r="B12" s="40"/>
      <c r="C12" s="534" t="s">
        <v>434</v>
      </c>
      <c r="D12" s="534"/>
      <c r="E12" s="534"/>
      <c r="F12" s="534"/>
    </row>
    <row r="13" spans="1:6" ht="12.75">
      <c r="A13" s="40"/>
      <c r="B13" s="40"/>
      <c r="C13" s="534" t="s">
        <v>609</v>
      </c>
      <c r="D13" s="534"/>
      <c r="E13" s="534"/>
      <c r="F13" s="534"/>
    </row>
    <row r="14" spans="1:6" ht="12.75">
      <c r="A14" s="40"/>
      <c r="B14" s="40"/>
      <c r="C14" s="569"/>
      <c r="D14" s="569"/>
      <c r="E14" s="569"/>
      <c r="F14" s="569"/>
    </row>
    <row r="15" spans="1:6" ht="12.75">
      <c r="A15" s="567" t="s">
        <v>33</v>
      </c>
      <c r="B15" s="567"/>
      <c r="C15" s="567"/>
      <c r="D15" s="567"/>
      <c r="E15" s="567"/>
      <c r="F15" s="567"/>
    </row>
    <row r="16" spans="1:6" ht="12.75">
      <c r="A16" s="567" t="s">
        <v>514</v>
      </c>
      <c r="B16" s="567"/>
      <c r="C16" s="567"/>
      <c r="D16" s="567"/>
      <c r="E16" s="567"/>
      <c r="F16" s="567"/>
    </row>
    <row r="17" spans="1:6" ht="12.75">
      <c r="A17" s="40"/>
      <c r="B17" s="40"/>
      <c r="C17" s="40"/>
      <c r="D17" s="40"/>
      <c r="E17" s="40"/>
      <c r="F17" s="40"/>
    </row>
    <row r="18" spans="1:6" ht="117" customHeight="1">
      <c r="A18" s="306" t="s">
        <v>474</v>
      </c>
      <c r="B18" s="172" t="s">
        <v>473</v>
      </c>
      <c r="C18" s="45" t="s">
        <v>477</v>
      </c>
      <c r="D18" s="45" t="s">
        <v>441</v>
      </c>
      <c r="E18" s="45" t="s">
        <v>478</v>
      </c>
      <c r="F18" s="45" t="s">
        <v>442</v>
      </c>
    </row>
    <row r="19" spans="1:8" ht="21.75" customHeight="1">
      <c r="A19" s="43" t="s">
        <v>108</v>
      </c>
      <c r="B19" s="43"/>
      <c r="C19" s="469">
        <f>C21+C23</f>
        <v>563.98</v>
      </c>
      <c r="D19" s="469">
        <f>D21+D23</f>
        <v>386.86</v>
      </c>
      <c r="E19" s="469">
        <f>E23</f>
        <v>188</v>
      </c>
      <c r="F19" s="469">
        <f>F21+F23</f>
        <v>762.84</v>
      </c>
      <c r="H19" s="106"/>
    </row>
    <row r="20" spans="1:6" ht="12.75">
      <c r="A20" s="43" t="s">
        <v>86</v>
      </c>
      <c r="B20" s="43"/>
      <c r="C20" s="470"/>
      <c r="D20" s="470"/>
      <c r="E20" s="470"/>
      <c r="F20" s="470"/>
    </row>
    <row r="21" spans="1:6" ht="39.75" customHeight="1">
      <c r="A21" s="43" t="s">
        <v>85</v>
      </c>
      <c r="B21" s="46" t="s">
        <v>475</v>
      </c>
      <c r="C21" s="470"/>
      <c r="D21" s="470">
        <v>386.86</v>
      </c>
      <c r="E21" s="470"/>
      <c r="F21" s="470">
        <f>C21+D21-E21</f>
        <v>386.86</v>
      </c>
    </row>
    <row r="22" spans="1:6" ht="18" customHeight="1" hidden="1">
      <c r="A22" s="43" t="s">
        <v>0</v>
      </c>
      <c r="B22" s="43"/>
      <c r="C22" s="470"/>
      <c r="D22" s="470"/>
      <c r="E22" s="470"/>
      <c r="F22" s="470"/>
    </row>
    <row r="23" spans="1:6" ht="42.75" customHeight="1">
      <c r="A23" s="43" t="s">
        <v>109</v>
      </c>
      <c r="B23" s="43"/>
      <c r="C23" s="470">
        <v>563.98</v>
      </c>
      <c r="D23" s="470"/>
      <c r="E23" s="470">
        <v>188</v>
      </c>
      <c r="F23" s="470">
        <f>C23-E23+D23</f>
        <v>375.98</v>
      </c>
    </row>
    <row r="24" spans="1:6" ht="12.75">
      <c r="A24" s="42"/>
      <c r="B24" s="42"/>
      <c r="C24" s="42"/>
      <c r="D24" s="42"/>
      <c r="E24" s="42"/>
      <c r="F24" s="42"/>
    </row>
    <row r="25" spans="1:6" ht="12.75">
      <c r="A25" s="42"/>
      <c r="B25" s="42"/>
      <c r="C25" s="42"/>
      <c r="D25" s="565"/>
      <c r="E25" s="565"/>
      <c r="F25" s="42"/>
    </row>
    <row r="26" spans="1:6" ht="12.75">
      <c r="A26" s="42"/>
      <c r="B26" s="42"/>
      <c r="C26" s="42"/>
      <c r="D26" s="42"/>
      <c r="E26" s="42"/>
      <c r="F26" s="42"/>
    </row>
    <row r="28" spans="1:6" ht="12.75">
      <c r="A28" s="253"/>
      <c r="B28" s="253"/>
      <c r="C28" s="253"/>
      <c r="D28" s="253"/>
      <c r="E28" s="253"/>
      <c r="F28" s="253"/>
    </row>
    <row r="29" spans="1:6" ht="12.75">
      <c r="A29" s="253"/>
      <c r="B29" s="253"/>
      <c r="C29" s="253"/>
      <c r="D29" s="253"/>
      <c r="E29" s="253"/>
      <c r="F29" s="253"/>
    </row>
    <row r="30" spans="1:6" ht="12.75">
      <c r="A30" s="253"/>
      <c r="B30" s="253"/>
      <c r="C30" s="253"/>
      <c r="D30" s="253"/>
      <c r="E30" s="253"/>
      <c r="F30" s="253"/>
    </row>
    <row r="31" spans="1:6" ht="12.75">
      <c r="A31" s="253"/>
      <c r="B31" s="253"/>
      <c r="C31" s="253"/>
      <c r="D31" s="253"/>
      <c r="E31" s="253"/>
      <c r="F31" s="253"/>
    </row>
    <row r="32" spans="1:6" ht="12.75">
      <c r="A32" s="253"/>
      <c r="B32" s="253"/>
      <c r="C32" s="253"/>
      <c r="D32" s="253"/>
      <c r="E32" s="253"/>
      <c r="F32" s="253"/>
    </row>
    <row r="33" spans="1:6" ht="12.75">
      <c r="A33" s="253"/>
      <c r="B33" s="253"/>
      <c r="C33" s="253"/>
      <c r="D33" s="253"/>
      <c r="E33" s="253"/>
      <c r="F33" s="253"/>
    </row>
    <row r="34" spans="1:6" ht="12.75">
      <c r="A34" s="253"/>
      <c r="B34" s="253"/>
      <c r="C34" s="253"/>
      <c r="D34" s="253"/>
      <c r="E34" s="253"/>
      <c r="F34" s="253"/>
    </row>
    <row r="35" spans="1:6" ht="12.75">
      <c r="A35" s="222"/>
      <c r="B35" s="222"/>
      <c r="C35" s="564"/>
      <c r="D35" s="564"/>
      <c r="E35" s="564"/>
      <c r="F35" s="564"/>
    </row>
    <row r="36" spans="1:6" ht="12.75">
      <c r="A36" s="222"/>
      <c r="B36" s="222"/>
      <c r="C36" s="566"/>
      <c r="D36" s="566"/>
      <c r="E36" s="566"/>
      <c r="F36" s="566"/>
    </row>
    <row r="37" spans="1:6" ht="12.75">
      <c r="A37" s="222"/>
      <c r="B37" s="222"/>
      <c r="C37" s="254"/>
      <c r="D37" s="254"/>
      <c r="E37" s="254"/>
      <c r="F37" s="254"/>
    </row>
    <row r="38" spans="1:6" ht="12.75">
      <c r="A38" s="564"/>
      <c r="B38" s="564"/>
      <c r="C38" s="564"/>
      <c r="D38" s="564"/>
      <c r="E38" s="564"/>
      <c r="F38" s="564"/>
    </row>
    <row r="39" spans="1:6" ht="12.75">
      <c r="A39" s="564"/>
      <c r="B39" s="564"/>
      <c r="C39" s="564"/>
      <c r="D39" s="564"/>
      <c r="E39" s="564"/>
      <c r="F39" s="564"/>
    </row>
    <row r="40" spans="1:6" ht="12.75">
      <c r="A40" s="222"/>
      <c r="B40" s="222"/>
      <c r="C40" s="222"/>
      <c r="D40" s="222"/>
      <c r="E40" s="222"/>
      <c r="F40" s="222"/>
    </row>
    <row r="41" spans="1:6" ht="55.5" customHeight="1">
      <c r="A41" s="255"/>
      <c r="B41" s="255"/>
      <c r="C41" s="256"/>
      <c r="D41" s="256"/>
      <c r="E41" s="256"/>
      <c r="F41" s="256"/>
    </row>
    <row r="42" spans="1:8" ht="21.75" customHeight="1">
      <c r="A42" s="255"/>
      <c r="B42" s="255"/>
      <c r="C42" s="256"/>
      <c r="D42" s="256"/>
      <c r="E42" s="256"/>
      <c r="F42" s="256"/>
      <c r="H42" s="106"/>
    </row>
    <row r="43" spans="1:6" ht="12.75">
      <c r="A43" s="255"/>
      <c r="B43" s="255"/>
      <c r="C43" s="257"/>
      <c r="D43" s="258"/>
      <c r="E43" s="258"/>
      <c r="F43" s="258"/>
    </row>
    <row r="44" spans="1:6" ht="39.75" customHeight="1">
      <c r="A44" s="255"/>
      <c r="B44" s="255"/>
      <c r="C44" s="257"/>
      <c r="D44" s="257"/>
      <c r="E44" s="257"/>
      <c r="F44" s="257"/>
    </row>
    <row r="45" spans="1:6" ht="18" customHeight="1" hidden="1">
      <c r="A45" s="255"/>
      <c r="B45" s="255"/>
      <c r="C45" s="257"/>
      <c r="D45" s="258"/>
      <c r="E45" s="257"/>
      <c r="F45" s="257"/>
    </row>
    <row r="46" spans="1:6" ht="42.75" customHeight="1">
      <c r="A46" s="255"/>
      <c r="B46" s="255"/>
      <c r="C46" s="258"/>
      <c r="D46" s="258"/>
      <c r="E46" s="258"/>
      <c r="F46" s="258"/>
    </row>
    <row r="47" spans="1:6" ht="12.75">
      <c r="A47" s="259"/>
      <c r="B47" s="259"/>
      <c r="C47" s="259"/>
      <c r="D47" s="259"/>
      <c r="E47" s="259"/>
      <c r="F47" s="259"/>
    </row>
    <row r="48" spans="1:6" ht="12.75">
      <c r="A48" s="259"/>
      <c r="B48" s="259"/>
      <c r="C48" s="259"/>
      <c r="D48" s="568"/>
      <c r="E48" s="568"/>
      <c r="F48" s="259"/>
    </row>
    <row r="49" spans="1:6" ht="12.75">
      <c r="A49" s="253"/>
      <c r="B49" s="253"/>
      <c r="C49" s="253"/>
      <c r="D49" s="253"/>
      <c r="E49" s="253"/>
      <c r="F49" s="253"/>
    </row>
    <row r="50" spans="1:6" ht="12.75">
      <c r="A50" s="253"/>
      <c r="B50" s="253"/>
      <c r="C50" s="253"/>
      <c r="D50" s="253"/>
      <c r="E50" s="253"/>
      <c r="F50" s="253"/>
    </row>
  </sheetData>
  <sheetProtection/>
  <mergeCells count="21">
    <mergeCell ref="D48:E48"/>
    <mergeCell ref="C12:F12"/>
    <mergeCell ref="C13:F13"/>
    <mergeCell ref="C14:F14"/>
    <mergeCell ref="A15:F15"/>
    <mergeCell ref="C35:F35"/>
    <mergeCell ref="C1:H1"/>
    <mergeCell ref="C2:I2"/>
    <mergeCell ref="C3:J3"/>
    <mergeCell ref="C4:I4"/>
    <mergeCell ref="C10:F10"/>
    <mergeCell ref="C9:F9"/>
    <mergeCell ref="C6:F6"/>
    <mergeCell ref="A39:F39"/>
    <mergeCell ref="C7:F7"/>
    <mergeCell ref="D25:E25"/>
    <mergeCell ref="C36:F36"/>
    <mergeCell ref="A38:F38"/>
    <mergeCell ref="C11:F11"/>
    <mergeCell ref="A16:F16"/>
    <mergeCell ref="C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1" width="20.375" style="0" customWidth="1"/>
    <col min="2" max="2" width="16.375" style="0" customWidth="1"/>
    <col min="3" max="3" width="11.25390625" style="0" customWidth="1"/>
    <col min="4" max="4" width="7.75390625" style="0" customWidth="1"/>
    <col min="5" max="5" width="6.875" style="0" customWidth="1"/>
    <col min="6" max="6" width="8.375" style="0" customWidth="1"/>
    <col min="8" max="8" width="12.625" style="0" customWidth="1"/>
    <col min="9" max="9" width="14.375" style="0" customWidth="1"/>
  </cols>
  <sheetData>
    <row r="1" spans="1:6" ht="12.75">
      <c r="A1" s="40"/>
      <c r="B1" s="40"/>
      <c r="C1" s="569" t="s">
        <v>515</v>
      </c>
      <c r="D1" s="569"/>
      <c r="E1" s="569"/>
      <c r="F1" s="569"/>
    </row>
    <row r="2" spans="1:6" ht="12.75">
      <c r="A2" s="40"/>
      <c r="B2" s="40"/>
      <c r="C2" s="569" t="s">
        <v>106</v>
      </c>
      <c r="D2" s="569"/>
      <c r="E2" s="569"/>
      <c r="F2" s="569"/>
    </row>
    <row r="3" spans="1:6" ht="12.75">
      <c r="A3" s="40"/>
      <c r="B3" s="40"/>
      <c r="C3" s="95" t="s">
        <v>434</v>
      </c>
      <c r="D3" s="95"/>
      <c r="E3" s="95"/>
      <c r="F3" s="95"/>
    </row>
    <row r="4" spans="1:6" ht="12.75">
      <c r="A4" s="40"/>
      <c r="B4" s="40"/>
      <c r="C4" s="569" t="s">
        <v>609</v>
      </c>
      <c r="D4" s="569"/>
      <c r="E4" s="569"/>
      <c r="F4" s="569"/>
    </row>
    <row r="5" spans="1:6" ht="12.75">
      <c r="A5" s="40"/>
      <c r="B5" s="40"/>
      <c r="C5" s="569"/>
      <c r="D5" s="569"/>
      <c r="E5" s="569"/>
      <c r="F5" s="569"/>
    </row>
    <row r="6" spans="1:6" ht="12.75">
      <c r="A6" s="40"/>
      <c r="B6" s="40"/>
      <c r="C6" s="41"/>
      <c r="D6" s="41"/>
      <c r="E6" s="41"/>
      <c r="F6" s="41"/>
    </row>
    <row r="7" spans="1:6" ht="12.75">
      <c r="A7" s="567" t="s">
        <v>33</v>
      </c>
      <c r="B7" s="567"/>
      <c r="C7" s="567"/>
      <c r="D7" s="567"/>
      <c r="E7" s="567"/>
      <c r="F7" s="567"/>
    </row>
    <row r="8" spans="1:6" ht="12.75">
      <c r="A8" s="567" t="s">
        <v>516</v>
      </c>
      <c r="B8" s="567"/>
      <c r="C8" s="567"/>
      <c r="D8" s="567"/>
      <c r="E8" s="567"/>
      <c r="F8" s="567"/>
    </row>
    <row r="9" spans="1:6" ht="12.75">
      <c r="A9" s="40"/>
      <c r="B9" s="40"/>
      <c r="C9" s="40"/>
      <c r="D9" s="40"/>
      <c r="E9" s="40"/>
      <c r="F9" s="40"/>
    </row>
    <row r="10" spans="1:9" ht="129" customHeight="1">
      <c r="A10" s="306" t="s">
        <v>476</v>
      </c>
      <c r="B10" s="172" t="s">
        <v>473</v>
      </c>
      <c r="C10" s="44" t="s">
        <v>517</v>
      </c>
      <c r="D10" s="44" t="s">
        <v>522</v>
      </c>
      <c r="E10" s="44" t="s">
        <v>518</v>
      </c>
      <c r="F10" s="44" t="s">
        <v>479</v>
      </c>
      <c r="G10" s="44" t="s">
        <v>519</v>
      </c>
      <c r="H10" s="44" t="s">
        <v>520</v>
      </c>
      <c r="I10" s="44" t="s">
        <v>521</v>
      </c>
    </row>
    <row r="11" spans="1:9" ht="25.5">
      <c r="A11" s="306" t="s">
        <v>108</v>
      </c>
      <c r="B11" s="43"/>
      <c r="C11" s="45">
        <f>C13+C14</f>
        <v>762.84</v>
      </c>
      <c r="D11" s="469">
        <f aca="true" t="shared" si="0" ref="D11:I11">D13+D14</f>
        <v>801.21</v>
      </c>
      <c r="E11" s="469">
        <f t="shared" si="0"/>
        <v>574.85</v>
      </c>
      <c r="F11" s="469">
        <f>C11+D11-E11</f>
        <v>989.2000000000002</v>
      </c>
      <c r="G11" s="469">
        <f t="shared" si="0"/>
        <v>1266.84</v>
      </c>
      <c r="H11" s="469">
        <f t="shared" si="0"/>
        <v>989.2</v>
      </c>
      <c r="I11" s="469">
        <f t="shared" si="0"/>
        <v>852.4899999999998</v>
      </c>
    </row>
    <row r="12" spans="1:9" ht="34.5" customHeight="1">
      <c r="A12" s="306" t="s">
        <v>86</v>
      </c>
      <c r="B12" s="43"/>
      <c r="C12" s="47"/>
      <c r="D12" s="469"/>
      <c r="E12" s="469"/>
      <c r="F12" s="469"/>
      <c r="G12" s="469"/>
      <c r="H12" s="469"/>
      <c r="I12" s="469"/>
    </row>
    <row r="13" spans="1:9" ht="48.75" customHeight="1">
      <c r="A13" s="306" t="s">
        <v>85</v>
      </c>
      <c r="B13" s="46" t="s">
        <v>475</v>
      </c>
      <c r="C13" s="46">
        <v>386.86</v>
      </c>
      <c r="D13" s="470">
        <v>801.21</v>
      </c>
      <c r="E13" s="470">
        <v>386.86</v>
      </c>
      <c r="F13" s="470">
        <v>386.86</v>
      </c>
      <c r="G13" s="470">
        <v>1266.84</v>
      </c>
      <c r="H13" s="470">
        <v>801.21</v>
      </c>
      <c r="I13" s="470">
        <f>F13+G13-H13</f>
        <v>852.4899999999998</v>
      </c>
    </row>
    <row r="14" spans="1:9" ht="54" customHeight="1">
      <c r="A14" s="306" t="s">
        <v>168</v>
      </c>
      <c r="B14" s="43"/>
      <c r="C14" s="47">
        <v>375.98</v>
      </c>
      <c r="D14" s="470"/>
      <c r="E14" s="470">
        <v>187.99</v>
      </c>
      <c r="F14" s="470">
        <v>187.99</v>
      </c>
      <c r="G14" s="470"/>
      <c r="H14" s="470">
        <v>187.99</v>
      </c>
      <c r="I14" s="470">
        <f>C14-E14-H14</f>
        <v>0</v>
      </c>
    </row>
    <row r="15" spans="1:6" ht="12.75">
      <c r="A15" s="42"/>
      <c r="B15" s="42"/>
      <c r="C15" s="42"/>
      <c r="D15" s="42"/>
      <c r="E15" s="42"/>
      <c r="F15" s="42"/>
    </row>
    <row r="16" spans="1:6" ht="12.75">
      <c r="A16" s="42"/>
      <c r="B16" s="42"/>
      <c r="C16" s="42"/>
      <c r="D16" s="42"/>
      <c r="E16" s="42"/>
      <c r="F16" s="42"/>
    </row>
  </sheetData>
  <sheetProtection/>
  <mergeCells count="6">
    <mergeCell ref="C1:F1"/>
    <mergeCell ref="C2:F2"/>
    <mergeCell ref="C5:F5"/>
    <mergeCell ref="A7:F7"/>
    <mergeCell ref="A8:F8"/>
    <mergeCell ref="C4:F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BI49"/>
  <sheetViews>
    <sheetView zoomScale="110" zoomScaleNormal="110" zoomScalePageLayoutView="0" workbookViewId="0" topLeftCell="B5">
      <selection activeCell="C12" sqref="C12:F12"/>
    </sheetView>
  </sheetViews>
  <sheetFormatPr defaultColWidth="7.625" defaultRowHeight="12.75"/>
  <cols>
    <col min="1" max="1" width="0.12890625" style="10" hidden="1" customWidth="1"/>
    <col min="2" max="2" width="55.125" style="10" customWidth="1"/>
    <col min="3" max="3" width="34.625" style="13" customWidth="1"/>
    <col min="4" max="4" width="20.00390625" style="22" customWidth="1"/>
    <col min="5" max="5" width="0.2421875" style="10" customWidth="1"/>
    <col min="6" max="6" width="0.875" style="10" hidden="1" customWidth="1"/>
    <col min="7" max="7" width="1.12109375" style="10" customWidth="1"/>
    <col min="8" max="8" width="12.875" style="10" customWidth="1"/>
    <col min="9" max="9" width="10.75390625" style="10" customWidth="1"/>
    <col min="10" max="10" width="7.625" style="10" customWidth="1"/>
    <col min="11" max="11" width="8.25390625" style="10" bestFit="1" customWidth="1"/>
    <col min="12" max="16384" width="7.625" style="10" customWidth="1"/>
  </cols>
  <sheetData>
    <row r="1" spans="3:9" ht="12.75" hidden="1">
      <c r="C1" s="515" t="s">
        <v>260</v>
      </c>
      <c r="D1" s="516"/>
      <c r="E1" s="516"/>
      <c r="F1" s="516"/>
      <c r="G1" s="516"/>
      <c r="H1" s="8"/>
      <c r="I1" s="8"/>
    </row>
    <row r="2" spans="3:9" ht="12.75" hidden="1">
      <c r="C2" s="517" t="s">
        <v>208</v>
      </c>
      <c r="D2" s="518"/>
      <c r="E2" s="518"/>
      <c r="F2" s="518"/>
      <c r="G2" s="518"/>
      <c r="H2" s="518"/>
      <c r="I2" s="8"/>
    </row>
    <row r="3" spans="3:9" ht="12.75" hidden="1">
      <c r="C3" s="515" t="s">
        <v>412</v>
      </c>
      <c r="D3" s="519"/>
      <c r="E3" s="519"/>
      <c r="F3" s="519"/>
      <c r="G3" s="519"/>
      <c r="H3" s="519"/>
      <c r="I3" s="8"/>
    </row>
    <row r="4" spans="3:9" ht="13.5" customHeight="1" hidden="1">
      <c r="C4" s="515" t="s">
        <v>429</v>
      </c>
      <c r="D4" s="519"/>
      <c r="E4" s="519"/>
      <c r="F4" s="519"/>
      <c r="G4" s="519"/>
      <c r="H4" s="519"/>
      <c r="I4" s="261"/>
    </row>
    <row r="5" spans="3:9" ht="13.5" customHeight="1">
      <c r="C5" s="534" t="s">
        <v>617</v>
      </c>
      <c r="D5" s="534"/>
      <c r="E5" s="534"/>
      <c r="F5" s="261"/>
      <c r="G5" s="261"/>
      <c r="H5" s="261"/>
      <c r="I5" s="261"/>
    </row>
    <row r="6" spans="3:9" ht="13.5" customHeight="1">
      <c r="C6" s="534" t="s">
        <v>463</v>
      </c>
      <c r="D6" s="534"/>
      <c r="E6" s="534"/>
      <c r="F6" s="261"/>
      <c r="G6" s="261"/>
      <c r="H6" s="261"/>
      <c r="I6" s="261"/>
    </row>
    <row r="7" spans="3:9" ht="13.5" customHeight="1">
      <c r="C7" s="534" t="s">
        <v>435</v>
      </c>
      <c r="D7" s="534"/>
      <c r="E7" s="534"/>
      <c r="F7" s="261"/>
      <c r="G7" s="261"/>
      <c r="H7" s="261"/>
      <c r="I7" s="261"/>
    </row>
    <row r="8" spans="3:9" ht="13.5" customHeight="1">
      <c r="C8" s="534" t="s">
        <v>622</v>
      </c>
      <c r="D8" s="534"/>
      <c r="E8" s="534"/>
      <c r="F8" s="261"/>
      <c r="G8" s="261"/>
      <c r="H8" s="261"/>
      <c r="I8" s="261"/>
    </row>
    <row r="9" spans="3:9" ht="13.5" customHeight="1">
      <c r="C9" s="534" t="s">
        <v>624</v>
      </c>
      <c r="D9" s="534"/>
      <c r="E9" s="534"/>
      <c r="F9" s="534"/>
      <c r="G9" s="261"/>
      <c r="H9" s="261"/>
      <c r="I9" s="261"/>
    </row>
    <row r="10" spans="2:9" ht="12.75" customHeight="1">
      <c r="B10" s="142"/>
      <c r="C10" s="534" t="s">
        <v>625</v>
      </c>
      <c r="D10" s="534"/>
      <c r="E10" s="534"/>
      <c r="F10" s="534"/>
      <c r="G10" s="264"/>
      <c r="H10" s="264"/>
      <c r="I10" s="264"/>
    </row>
    <row r="11" spans="2:9" ht="12.75" customHeight="1">
      <c r="B11" s="142"/>
      <c r="C11" s="534" t="s">
        <v>389</v>
      </c>
      <c r="D11" s="534"/>
      <c r="E11" s="534"/>
      <c r="F11" s="534"/>
      <c r="G11" s="264"/>
      <c r="H11" s="264"/>
      <c r="I11" s="264"/>
    </row>
    <row r="12" spans="2:9" ht="14.25" customHeight="1">
      <c r="B12" s="142"/>
      <c r="C12" s="534"/>
      <c r="D12" s="534"/>
      <c r="E12" s="534"/>
      <c r="F12" s="534"/>
      <c r="G12" s="264"/>
      <c r="H12" s="264"/>
      <c r="I12" s="264"/>
    </row>
    <row r="13" spans="2:9" ht="17.25" customHeight="1" hidden="1">
      <c r="B13" s="142"/>
      <c r="C13" s="263"/>
      <c r="D13" s="263"/>
      <c r="E13" s="264"/>
      <c r="F13" s="264"/>
      <c r="G13" s="264"/>
      <c r="H13" s="264"/>
      <c r="I13" s="264"/>
    </row>
    <row r="14" spans="2:9" ht="17.25" customHeight="1">
      <c r="B14" s="142"/>
      <c r="C14" s="263"/>
      <c r="D14" s="263"/>
      <c r="E14" s="264"/>
      <c r="F14" s="264"/>
      <c r="G14" s="264"/>
      <c r="H14" s="264"/>
      <c r="I14" s="264"/>
    </row>
    <row r="15" spans="1:61" ht="44.25" customHeight="1">
      <c r="A15" s="11"/>
      <c r="B15" s="570" t="s">
        <v>508</v>
      </c>
      <c r="C15" s="570"/>
      <c r="D15" s="57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ht="31.5" customHeight="1">
      <c r="A16" s="14"/>
      <c r="B16" s="475" t="s">
        <v>95</v>
      </c>
      <c r="C16" s="476" t="s">
        <v>94</v>
      </c>
      <c r="D16" s="477" t="s">
        <v>472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ht="18" customHeight="1">
      <c r="A17" s="15"/>
      <c r="B17" s="478">
        <v>1</v>
      </c>
      <c r="C17" s="479">
        <v>2</v>
      </c>
      <c r="D17" s="480">
        <v>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ht="32.25" customHeight="1">
      <c r="A18" s="14"/>
      <c r="B18" s="481" t="s">
        <v>129</v>
      </c>
      <c r="C18" s="482" t="s">
        <v>96</v>
      </c>
      <c r="D18" s="483">
        <f>D19</f>
        <v>831.74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ht="38.25" customHeight="1">
      <c r="A19" s="14"/>
      <c r="B19" s="481" t="s">
        <v>130</v>
      </c>
      <c r="C19" s="482" t="s">
        <v>96</v>
      </c>
      <c r="D19" s="483">
        <f>D20+D25+D30</f>
        <v>831.74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ht="36" customHeight="1">
      <c r="A20" s="14"/>
      <c r="B20" s="481" t="s">
        <v>66</v>
      </c>
      <c r="C20" s="482" t="s">
        <v>67</v>
      </c>
      <c r="D20" s="483">
        <f>D21</f>
        <v>386.9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ht="48" customHeight="1">
      <c r="A21" s="14"/>
      <c r="B21" s="484" t="s">
        <v>481</v>
      </c>
      <c r="C21" s="482" t="s">
        <v>131</v>
      </c>
      <c r="D21" s="483">
        <f>D22</f>
        <v>386.9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s="11" customFormat="1" ht="54.75" customHeight="1">
      <c r="A22" s="16">
        <v>1010200</v>
      </c>
      <c r="B22" s="484" t="s">
        <v>482</v>
      </c>
      <c r="C22" s="482" t="s">
        <v>105</v>
      </c>
      <c r="D22" s="485">
        <v>386.9</v>
      </c>
      <c r="E22" s="14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43.5" customHeight="1">
      <c r="A23" s="14">
        <v>1010201</v>
      </c>
      <c r="B23" s="486" t="s">
        <v>103</v>
      </c>
      <c r="C23" s="482" t="s">
        <v>102</v>
      </c>
      <c r="D23" s="487">
        <f>D24</f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ht="44.25" customHeight="1">
      <c r="A24" s="14"/>
      <c r="B24" s="486" t="s">
        <v>78</v>
      </c>
      <c r="C24" s="482" t="s">
        <v>104</v>
      </c>
      <c r="D24" s="487">
        <f>D23</f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ht="39" customHeight="1">
      <c r="A25" s="14"/>
      <c r="B25" s="486" t="s">
        <v>132</v>
      </c>
      <c r="C25" s="482" t="s">
        <v>1</v>
      </c>
      <c r="D25" s="487">
        <f>D29+D26</f>
        <v>-188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ht="27" customHeight="1" hidden="1">
      <c r="A26" s="14">
        <v>1010205</v>
      </c>
      <c r="B26" s="486" t="s">
        <v>136</v>
      </c>
      <c r="C26" s="482" t="s">
        <v>101</v>
      </c>
      <c r="D26" s="487">
        <f>D27</f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ht="45" customHeight="1" hidden="1">
      <c r="A27" s="18"/>
      <c r="B27" s="486" t="s">
        <v>138</v>
      </c>
      <c r="C27" s="482" t="s">
        <v>77</v>
      </c>
      <c r="D27" s="48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ht="68.25" customHeight="1">
      <c r="A28" s="18"/>
      <c r="B28" s="486" t="s">
        <v>2</v>
      </c>
      <c r="C28" s="482" t="s">
        <v>139</v>
      </c>
      <c r="D28" s="487">
        <f>D29</f>
        <v>-188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ht="68.25" customHeight="1">
      <c r="A29" s="18"/>
      <c r="B29" s="486" t="s">
        <v>124</v>
      </c>
      <c r="C29" s="482" t="s">
        <v>140</v>
      </c>
      <c r="D29" s="487">
        <v>-188</v>
      </c>
      <c r="E29" s="12"/>
      <c r="F29" s="219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ht="39" customHeight="1">
      <c r="A30" s="18"/>
      <c r="B30" s="486" t="s">
        <v>97</v>
      </c>
      <c r="C30" s="482" t="s">
        <v>98</v>
      </c>
      <c r="D30" s="487">
        <v>632.84</v>
      </c>
      <c r="E30" s="12"/>
      <c r="F30" s="12"/>
      <c r="G30" s="12"/>
      <c r="H30" s="12"/>
      <c r="I30" s="12"/>
      <c r="J30" s="12"/>
      <c r="K30" s="15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:61" ht="23.25" customHeight="1">
      <c r="A31" s="18"/>
      <c r="B31" s="486" t="s">
        <v>3</v>
      </c>
      <c r="C31" s="482" t="s">
        <v>4</v>
      </c>
      <c r="D31" s="488">
        <f>D32</f>
        <v>-10523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:61" ht="26.25" customHeight="1">
      <c r="A32" s="18"/>
      <c r="B32" s="486" t="s">
        <v>5</v>
      </c>
      <c r="C32" s="482" t="s">
        <v>9</v>
      </c>
      <c r="D32" s="488">
        <v>-10523</v>
      </c>
      <c r="E32" s="104"/>
      <c r="F32" s="12"/>
      <c r="G32" s="12"/>
      <c r="H32" s="12"/>
      <c r="I32" s="12"/>
      <c r="J32" s="104"/>
      <c r="K32" s="17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:61" ht="36.75" customHeight="1">
      <c r="A33" s="18"/>
      <c r="B33" s="486" t="s">
        <v>10</v>
      </c>
      <c r="C33" s="482" t="s">
        <v>99</v>
      </c>
      <c r="D33" s="488">
        <f>D34</f>
        <v>11155.8</v>
      </c>
      <c r="E33" s="12"/>
      <c r="F33" s="12"/>
      <c r="G33" s="12"/>
      <c r="H33" s="12"/>
      <c r="I33" s="15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ht="37.5" customHeight="1">
      <c r="A34" s="18"/>
      <c r="B34" s="486" t="s">
        <v>61</v>
      </c>
      <c r="C34" s="482" t="s">
        <v>100</v>
      </c>
      <c r="D34" s="488">
        <v>11155.8</v>
      </c>
      <c r="E34" s="12"/>
      <c r="F34" s="12"/>
      <c r="G34" s="12"/>
      <c r="H34" s="104"/>
      <c r="I34" s="12"/>
      <c r="J34" s="10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10" ht="15.75">
      <c r="B35" s="142"/>
      <c r="C35" s="307"/>
      <c r="D35" s="474"/>
      <c r="E35" s="146"/>
      <c r="H35" s="166"/>
      <c r="I35" s="165"/>
      <c r="J35" s="146"/>
    </row>
    <row r="36" spans="2:10" ht="15.75">
      <c r="B36" s="142"/>
      <c r="C36" s="307"/>
      <c r="D36" s="328"/>
      <c r="F36" s="165"/>
      <c r="H36" s="162"/>
      <c r="I36" s="146"/>
      <c r="J36" s="146"/>
    </row>
    <row r="37" spans="2:9" ht="15.75">
      <c r="B37" s="142"/>
      <c r="C37" s="307"/>
      <c r="D37" s="155"/>
      <c r="E37" s="146"/>
      <c r="F37" s="162"/>
      <c r="I37" s="146"/>
    </row>
    <row r="38" spans="2:9" s="19" customFormat="1" ht="18.75">
      <c r="B38" s="142"/>
      <c r="C38" s="307"/>
      <c r="D38" s="173"/>
      <c r="H38" s="156"/>
      <c r="I38" s="156"/>
    </row>
    <row r="40" spans="2:9" ht="15">
      <c r="B40" s="20"/>
      <c r="C40" s="21"/>
      <c r="I40" s="146"/>
    </row>
    <row r="41" ht="11.25">
      <c r="D41" s="163"/>
    </row>
    <row r="42" ht="11.25">
      <c r="D42" s="164"/>
    </row>
    <row r="43" ht="11.25">
      <c r="D43" s="163"/>
    </row>
    <row r="44" spans="8:9" ht="11.25">
      <c r="H44" s="162"/>
      <c r="I44" s="105"/>
    </row>
    <row r="47" spans="4:6" ht="11.25">
      <c r="D47" s="108"/>
      <c r="F47" s="165"/>
    </row>
    <row r="48" spans="4:9" ht="11.25">
      <c r="D48" s="108"/>
      <c r="I48" s="166"/>
    </row>
    <row r="49" ht="11.25">
      <c r="D49" s="108"/>
    </row>
  </sheetData>
  <sheetProtection/>
  <mergeCells count="13">
    <mergeCell ref="C6:E6"/>
    <mergeCell ref="C7:E7"/>
    <mergeCell ref="C8:E8"/>
    <mergeCell ref="C9:F9"/>
    <mergeCell ref="C10:F10"/>
    <mergeCell ref="C11:F11"/>
    <mergeCell ref="C12:F12"/>
    <mergeCell ref="B15:D15"/>
    <mergeCell ref="C1:G1"/>
    <mergeCell ref="C2:H2"/>
    <mergeCell ref="C3:H3"/>
    <mergeCell ref="C4:H4"/>
    <mergeCell ref="C5:E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BJ41"/>
  <sheetViews>
    <sheetView zoomScalePageLayoutView="0" workbookViewId="0" topLeftCell="B20">
      <selection activeCell="G12" sqref="G12"/>
    </sheetView>
  </sheetViews>
  <sheetFormatPr defaultColWidth="7.625" defaultRowHeight="12.75"/>
  <cols>
    <col min="1" max="1" width="0.12890625" style="10" hidden="1" customWidth="1"/>
    <col min="2" max="2" width="36.75390625" style="10" customWidth="1"/>
    <col min="3" max="3" width="30.00390625" style="13" customWidth="1"/>
    <col min="4" max="4" width="16.75390625" style="22" customWidth="1"/>
    <col min="5" max="5" width="14.125" style="22" customWidth="1"/>
    <col min="6" max="6" width="7.625" style="10" customWidth="1"/>
    <col min="7" max="7" width="11.75390625" style="10" customWidth="1"/>
    <col min="8" max="8" width="1.12109375" style="10" customWidth="1"/>
    <col min="9" max="9" width="9.875" style="10" customWidth="1"/>
    <col min="10" max="10" width="13.25390625" style="10" customWidth="1"/>
    <col min="11" max="11" width="10.375" style="10" customWidth="1"/>
    <col min="12" max="12" width="8.25390625" style="10" bestFit="1" customWidth="1"/>
    <col min="13" max="16384" width="7.625" style="10" customWidth="1"/>
  </cols>
  <sheetData>
    <row r="1" spans="2:5" ht="12.75" customHeight="1">
      <c r="B1" s="142"/>
      <c r="C1" s="143" t="s">
        <v>389</v>
      </c>
      <c r="D1" s="143"/>
      <c r="E1" s="143"/>
    </row>
    <row r="2" spans="2:5" ht="12.75" customHeight="1">
      <c r="B2" s="142"/>
      <c r="C2" s="143" t="s">
        <v>389</v>
      </c>
      <c r="D2" s="143"/>
      <c r="E2" s="143"/>
    </row>
    <row r="3" spans="2:5" ht="12.75" customHeight="1">
      <c r="B3" s="142"/>
      <c r="C3" s="143"/>
      <c r="D3" s="143"/>
      <c r="E3" s="143"/>
    </row>
    <row r="4" spans="2:5" ht="15" customHeight="1">
      <c r="B4" s="142"/>
      <c r="C4" s="143"/>
      <c r="D4" s="143"/>
      <c r="E4" s="143"/>
    </row>
    <row r="5" spans="1:62" ht="26.25" customHeight="1">
      <c r="A5" s="11"/>
      <c r="B5" s="144"/>
      <c r="C5" s="143" t="s">
        <v>389</v>
      </c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571" t="s">
        <v>510</v>
      </c>
      <c r="C6" s="571"/>
      <c r="D6" s="571"/>
      <c r="E6" s="57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20.25" customHeight="1">
      <c r="A7" s="11"/>
      <c r="B7" s="573" t="s">
        <v>95</v>
      </c>
      <c r="C7" s="575" t="s">
        <v>94</v>
      </c>
      <c r="D7" s="576" t="s">
        <v>480</v>
      </c>
      <c r="E7" s="57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31.5" customHeight="1">
      <c r="A8" s="14"/>
      <c r="B8" s="574"/>
      <c r="C8" s="574"/>
      <c r="D8" s="49" t="s">
        <v>462</v>
      </c>
      <c r="E8" s="49" t="s">
        <v>509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16.5" customHeight="1">
      <c r="A9" s="15"/>
      <c r="B9" s="50">
        <v>1</v>
      </c>
      <c r="C9" s="51">
        <v>2</v>
      </c>
      <c r="D9" s="52">
        <v>3</v>
      </c>
      <c r="E9" s="52">
        <v>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39" customHeight="1">
      <c r="A10" s="14"/>
      <c r="B10" s="53" t="s">
        <v>129</v>
      </c>
      <c r="C10" s="54" t="s">
        <v>96</v>
      </c>
      <c r="D10" s="329">
        <f>D11</f>
        <v>226.36</v>
      </c>
      <c r="E10" s="329">
        <f>E11</f>
        <v>277.63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0" customHeight="1">
      <c r="A11" s="14"/>
      <c r="B11" s="53" t="s">
        <v>130</v>
      </c>
      <c r="C11" s="54" t="s">
        <v>96</v>
      </c>
      <c r="D11" s="329">
        <v>226.36</v>
      </c>
      <c r="E11" s="329">
        <v>277.63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31.5" customHeight="1">
      <c r="A12" s="14"/>
      <c r="B12" s="53" t="s">
        <v>66</v>
      </c>
      <c r="C12" s="54" t="s">
        <v>67</v>
      </c>
      <c r="D12" s="329">
        <f>D13+D15</f>
        <v>414.35</v>
      </c>
      <c r="E12" s="329">
        <f>E13+E15</f>
        <v>385.0899999999999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ht="47.25" customHeight="1">
      <c r="A13" s="14"/>
      <c r="B13" s="55" t="s">
        <v>481</v>
      </c>
      <c r="C13" s="54" t="s">
        <v>131</v>
      </c>
      <c r="D13" s="329">
        <f>D14</f>
        <v>801.21</v>
      </c>
      <c r="E13" s="329">
        <f>E14</f>
        <v>1186.3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s="11" customFormat="1" ht="46.5" customHeight="1">
      <c r="A14" s="16">
        <v>1010200</v>
      </c>
      <c r="B14" s="55" t="s">
        <v>482</v>
      </c>
      <c r="C14" s="54" t="s">
        <v>105</v>
      </c>
      <c r="D14" s="330">
        <v>801.21</v>
      </c>
      <c r="E14" s="330">
        <v>1186.3</v>
      </c>
      <c r="F14" s="14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1:62" ht="43.5" customHeight="1">
      <c r="A15" s="14">
        <v>1010201</v>
      </c>
      <c r="B15" s="55" t="s">
        <v>103</v>
      </c>
      <c r="C15" s="54" t="s">
        <v>102</v>
      </c>
      <c r="D15" s="331">
        <f>D16</f>
        <v>-386.86</v>
      </c>
      <c r="E15" s="331">
        <f>E16</f>
        <v>-801.21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60" customHeight="1">
      <c r="A16" s="14"/>
      <c r="B16" s="55" t="s">
        <v>78</v>
      </c>
      <c r="C16" s="54" t="s">
        <v>104</v>
      </c>
      <c r="D16" s="331">
        <v>-386.86</v>
      </c>
      <c r="E16" s="331">
        <v>-801.21</v>
      </c>
      <c r="F16" s="12"/>
      <c r="G16" s="12">
        <f>388+188</f>
        <v>576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47.25" customHeight="1">
      <c r="A17" s="14"/>
      <c r="B17" s="55" t="s">
        <v>132</v>
      </c>
      <c r="C17" s="54" t="s">
        <v>1</v>
      </c>
      <c r="D17" s="331">
        <f>D21+D18</f>
        <v>-187.99</v>
      </c>
      <c r="E17" s="331">
        <f>E21+E18</f>
        <v>-187.99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27" customHeight="1" hidden="1">
      <c r="A18" s="14">
        <v>1010205</v>
      </c>
      <c r="B18" s="55" t="s">
        <v>136</v>
      </c>
      <c r="C18" s="54" t="s">
        <v>101</v>
      </c>
      <c r="D18" s="331">
        <f>D19</f>
        <v>0</v>
      </c>
      <c r="E18" s="331">
        <f>E19</f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 hidden="1">
      <c r="A19" s="18"/>
      <c r="B19" s="55" t="s">
        <v>138</v>
      </c>
      <c r="C19" s="54" t="s">
        <v>77</v>
      </c>
      <c r="D19" s="331"/>
      <c r="E19" s="33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55" t="s">
        <v>2</v>
      </c>
      <c r="C20" s="54" t="s">
        <v>139</v>
      </c>
      <c r="D20" s="331">
        <f>D21</f>
        <v>-187.99</v>
      </c>
      <c r="E20" s="331">
        <f>E21</f>
        <v>-187.99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45" customHeight="1">
      <c r="A21" s="18"/>
      <c r="B21" s="55" t="s">
        <v>124</v>
      </c>
      <c r="C21" s="54" t="s">
        <v>140</v>
      </c>
      <c r="D21" s="331">
        <v>-187.99</v>
      </c>
      <c r="E21" s="331">
        <v>-187.99</v>
      </c>
      <c r="F21" s="12"/>
      <c r="G21" s="15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30.75" customHeight="1">
      <c r="A22" s="18"/>
      <c r="B22" s="55" t="s">
        <v>97</v>
      </c>
      <c r="C22" s="54" t="s">
        <v>98</v>
      </c>
      <c r="D22" s="331">
        <f>D23+D25</f>
        <v>0</v>
      </c>
      <c r="E22" s="331"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23.25" customHeight="1">
      <c r="A23" s="18"/>
      <c r="B23" s="55" t="s">
        <v>3</v>
      </c>
      <c r="C23" s="54" t="s">
        <v>4</v>
      </c>
      <c r="D23" s="331">
        <f>D24</f>
        <v>-16314.85</v>
      </c>
      <c r="E23" s="331">
        <f>E24</f>
        <v>-11919.21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6" customHeight="1">
      <c r="A24" s="18"/>
      <c r="B24" s="55" t="s">
        <v>5</v>
      </c>
      <c r="C24" s="54" t="s">
        <v>9</v>
      </c>
      <c r="D24" s="331">
        <v>-16314.85</v>
      </c>
      <c r="E24" s="331">
        <v>-11919.21</v>
      </c>
      <c r="F24" s="104"/>
      <c r="G24" s="12" t="s">
        <v>243</v>
      </c>
      <c r="H24" s="12"/>
      <c r="I24" s="12"/>
      <c r="J24" s="12"/>
      <c r="K24" s="104"/>
      <c r="L24" s="17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3" customHeight="1">
      <c r="A25" s="18"/>
      <c r="B25" s="55" t="s">
        <v>10</v>
      </c>
      <c r="C25" s="54" t="s">
        <v>99</v>
      </c>
      <c r="D25" s="331">
        <f>D26</f>
        <v>16314.85</v>
      </c>
      <c r="E25" s="331">
        <f>E26</f>
        <v>11919.21</v>
      </c>
      <c r="F25" s="12"/>
      <c r="G25" s="12"/>
      <c r="H25" s="12"/>
      <c r="I25" s="12"/>
      <c r="J25" s="15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37.5" customHeight="1">
      <c r="A26" s="18"/>
      <c r="B26" s="55" t="s">
        <v>61</v>
      </c>
      <c r="C26" s="54" t="s">
        <v>100</v>
      </c>
      <c r="D26" s="331">
        <v>16314.85</v>
      </c>
      <c r="E26" s="331">
        <v>11919.21</v>
      </c>
      <c r="F26" s="12"/>
      <c r="G26" s="12" t="s">
        <v>242</v>
      </c>
      <c r="H26" s="12"/>
      <c r="I26" s="104"/>
      <c r="J26" s="228">
        <f>D28+D34</f>
        <v>15740</v>
      </c>
      <c r="K26" s="104">
        <f>E28+E34</f>
        <v>10930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2:11" ht="15.75">
      <c r="B27" s="142"/>
      <c r="C27" s="107" t="s">
        <v>187</v>
      </c>
      <c r="D27" s="155">
        <v>15513.64</v>
      </c>
      <c r="E27" s="226">
        <v>10652.37</v>
      </c>
      <c r="F27" s="146"/>
      <c r="J27" s="165"/>
      <c r="K27" s="146"/>
    </row>
    <row r="28" spans="2:11" ht="15.75">
      <c r="B28" s="142"/>
      <c r="C28" s="107" t="s">
        <v>188</v>
      </c>
      <c r="D28" s="153">
        <v>15740</v>
      </c>
      <c r="E28" s="155">
        <v>10930</v>
      </c>
      <c r="G28" s="165"/>
      <c r="I28" s="162"/>
      <c r="J28" s="146"/>
      <c r="K28" s="146"/>
    </row>
    <row r="29" spans="2:10" ht="15.75">
      <c r="B29" s="142"/>
      <c r="C29" s="107" t="s">
        <v>34</v>
      </c>
      <c r="D29" s="155">
        <f>D27-D28</f>
        <v>-226.36000000000058</v>
      </c>
      <c r="E29" s="155">
        <f>E27-E28</f>
        <v>-277.6299999999992</v>
      </c>
      <c r="F29" s="146"/>
      <c r="G29" s="162"/>
      <c r="J29" s="146"/>
    </row>
    <row r="30" spans="2:10" s="19" customFormat="1" ht="18.75">
      <c r="B30" s="142"/>
      <c r="C30" s="107"/>
      <c r="D30" s="173"/>
      <c r="E30" s="145"/>
      <c r="I30" s="156"/>
      <c r="J30" s="156"/>
    </row>
    <row r="31" spans="4:5" ht="11.25">
      <c r="D31" s="22" t="s">
        <v>490</v>
      </c>
      <c r="E31" s="22" t="s">
        <v>490</v>
      </c>
    </row>
    <row r="32" spans="2:10" ht="15">
      <c r="B32" s="20"/>
      <c r="C32" s="21"/>
      <c r="J32" s="146">
        <f>D27+185.8</f>
        <v>15699.439999999999</v>
      </c>
    </row>
    <row r="33" spans="4:5" ht="11.25">
      <c r="D33" s="308"/>
      <c r="E33" s="147"/>
    </row>
    <row r="34" spans="4:5" ht="15.75">
      <c r="D34" s="309"/>
      <c r="E34" s="227"/>
    </row>
    <row r="35" spans="4:5" ht="11.25">
      <c r="D35" s="310"/>
      <c r="E35" s="147"/>
    </row>
    <row r="36" spans="9:10" ht="11.25">
      <c r="I36" s="162"/>
      <c r="J36" s="105"/>
    </row>
    <row r="39" spans="4:7" ht="11.25">
      <c r="D39" s="108"/>
      <c r="G39" s="165"/>
    </row>
    <row r="40" spans="4:10" ht="11.25">
      <c r="D40" s="108"/>
      <c r="E40" s="108"/>
      <c r="J40" s="166"/>
    </row>
    <row r="41" spans="4:5" ht="11.25">
      <c r="D41" s="108"/>
      <c r="E41" s="108"/>
    </row>
  </sheetData>
  <sheetProtection/>
  <mergeCells count="4">
    <mergeCell ref="B6:E6"/>
    <mergeCell ref="B7:B8"/>
    <mergeCell ref="C7:C8"/>
    <mergeCell ref="D7:E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view="pageBreakPreview" zoomScale="60" zoomScalePageLayoutView="0" workbookViewId="0" topLeftCell="A7">
      <selection activeCell="B18" sqref="B18:B20"/>
    </sheetView>
  </sheetViews>
  <sheetFormatPr defaultColWidth="9.00390625" defaultRowHeight="12.75"/>
  <cols>
    <col min="1" max="1" width="20.25390625" style="0" customWidth="1"/>
    <col min="2" max="2" width="36.25390625" style="0" customWidth="1"/>
    <col min="3" max="3" width="36.75390625" style="0" customWidth="1"/>
    <col min="4" max="4" width="31.25390625" style="0" customWidth="1"/>
    <col min="6" max="6" width="6.625" style="0" customWidth="1"/>
    <col min="7" max="9" width="9.125" style="0" hidden="1" customWidth="1"/>
  </cols>
  <sheetData>
    <row r="1" spans="3:10" ht="18.75" hidden="1">
      <c r="C1" s="583" t="s">
        <v>410</v>
      </c>
      <c r="D1" s="584"/>
      <c r="E1" s="584"/>
      <c r="F1" s="584"/>
      <c r="G1" s="584"/>
      <c r="H1" s="584"/>
      <c r="I1" s="268"/>
      <c r="J1" s="8"/>
    </row>
    <row r="2" spans="1:10" ht="18.75" hidden="1">
      <c r="A2" s="100"/>
      <c r="B2" s="100"/>
      <c r="C2" s="585" t="s">
        <v>208</v>
      </c>
      <c r="D2" s="586"/>
      <c r="E2" s="586"/>
      <c r="F2" s="586"/>
      <c r="G2" s="586"/>
      <c r="H2" s="586"/>
      <c r="I2" s="586"/>
      <c r="J2" s="67"/>
    </row>
    <row r="3" spans="1:10" ht="18.75" hidden="1">
      <c r="A3" s="100"/>
      <c r="B3" s="100"/>
      <c r="C3" s="587" t="s">
        <v>412</v>
      </c>
      <c r="D3" s="588"/>
      <c r="E3" s="588"/>
      <c r="F3" s="588"/>
      <c r="G3" s="588"/>
      <c r="H3" s="588"/>
      <c r="I3" s="588"/>
      <c r="J3" s="67"/>
    </row>
    <row r="4" spans="1:10" ht="18.75" hidden="1">
      <c r="A4" s="100"/>
      <c r="B4" s="100"/>
      <c r="C4" s="587" t="s">
        <v>411</v>
      </c>
      <c r="D4" s="588"/>
      <c r="E4" s="588"/>
      <c r="F4" s="588"/>
      <c r="G4" s="588"/>
      <c r="H4" s="588"/>
      <c r="I4" s="268"/>
      <c r="J4" s="67"/>
    </row>
    <row r="5" spans="1:10" ht="18" hidden="1">
      <c r="A5" s="100"/>
      <c r="B5" s="100"/>
      <c r="C5" s="266"/>
      <c r="D5" s="266"/>
      <c r="E5" s="266"/>
      <c r="F5" s="266"/>
      <c r="G5" s="266"/>
      <c r="H5" s="266"/>
      <c r="I5" s="266"/>
      <c r="J5" s="100"/>
    </row>
    <row r="6" spans="1:10" ht="18.75" hidden="1">
      <c r="A6" s="60"/>
      <c r="B6" s="60"/>
      <c r="C6" s="265"/>
      <c r="D6" s="266"/>
      <c r="E6" s="266"/>
      <c r="F6" s="266"/>
      <c r="G6" s="266"/>
      <c r="H6" s="266"/>
      <c r="I6" s="266"/>
      <c r="J6" s="100"/>
    </row>
    <row r="7" spans="1:10" ht="18">
      <c r="A7" s="60"/>
      <c r="B7" s="60"/>
      <c r="C7" s="501" t="s">
        <v>491</v>
      </c>
      <c r="D7" s="581"/>
      <c r="E7" s="266"/>
      <c r="F7" s="266"/>
      <c r="G7" s="266"/>
      <c r="H7" s="266"/>
      <c r="I7" s="266"/>
      <c r="J7" s="100"/>
    </row>
    <row r="8" spans="1:10" ht="19.5" customHeight="1">
      <c r="A8" s="60"/>
      <c r="B8" s="99"/>
      <c r="C8" s="501" t="s">
        <v>488</v>
      </c>
      <c r="D8" s="501"/>
      <c r="E8" s="266"/>
      <c r="F8" s="266"/>
      <c r="G8" s="266"/>
      <c r="H8" s="266"/>
      <c r="I8" s="266"/>
      <c r="J8" s="100"/>
    </row>
    <row r="9" spans="1:10" ht="33" customHeight="1" hidden="1">
      <c r="A9" s="60"/>
      <c r="B9" s="60"/>
      <c r="C9" s="59"/>
      <c r="D9" s="467"/>
      <c r="E9" s="100"/>
      <c r="F9" s="100"/>
      <c r="G9" s="100"/>
      <c r="H9" s="100"/>
      <c r="I9" s="100"/>
      <c r="J9" s="100"/>
    </row>
    <row r="10" spans="1:10" ht="15.75" customHeight="1" hidden="1">
      <c r="A10" s="60"/>
      <c r="B10" s="60"/>
      <c r="C10" s="59"/>
      <c r="D10" s="467"/>
      <c r="E10" s="100"/>
      <c r="F10" s="100"/>
      <c r="G10" s="100"/>
      <c r="H10" s="100"/>
      <c r="I10" s="100"/>
      <c r="J10" s="100"/>
    </row>
    <row r="11" spans="1:10" ht="15.75" customHeight="1" hidden="1">
      <c r="A11" s="60"/>
      <c r="B11" s="60"/>
      <c r="C11" s="59"/>
      <c r="D11" s="467"/>
      <c r="E11" s="100"/>
      <c r="F11" s="100"/>
      <c r="G11" s="100"/>
      <c r="H11" s="100"/>
      <c r="I11" s="100"/>
      <c r="J11" s="100"/>
    </row>
    <row r="12" spans="1:10" ht="16.5" customHeight="1">
      <c r="A12" s="60"/>
      <c r="B12" s="60"/>
      <c r="C12" s="501" t="s">
        <v>398</v>
      </c>
      <c r="D12" s="581"/>
      <c r="E12" s="100"/>
      <c r="F12" s="100"/>
      <c r="G12" s="100"/>
      <c r="H12" s="100"/>
      <c r="I12" s="100"/>
      <c r="J12" s="100"/>
    </row>
    <row r="13" spans="1:10" ht="19.5" customHeight="1">
      <c r="A13" s="60"/>
      <c r="B13" s="60"/>
      <c r="C13" s="501" t="s">
        <v>607</v>
      </c>
      <c r="D13" s="581"/>
      <c r="E13" s="100"/>
      <c r="F13" s="100"/>
      <c r="G13" s="100"/>
      <c r="H13" s="100"/>
      <c r="I13" s="100"/>
      <c r="J13" s="100"/>
    </row>
    <row r="14" spans="1:10" ht="68.25" customHeight="1">
      <c r="A14" s="579" t="s">
        <v>511</v>
      </c>
      <c r="B14" s="579"/>
      <c r="C14" s="579"/>
      <c r="D14" s="580"/>
      <c r="E14" s="100"/>
      <c r="F14" s="100"/>
      <c r="G14" s="100"/>
      <c r="H14" s="100"/>
      <c r="I14" s="100"/>
      <c r="J14" s="100"/>
    </row>
    <row r="15" spans="1:3" ht="20.25">
      <c r="A15" s="270"/>
      <c r="B15" s="270"/>
      <c r="C15" s="271"/>
    </row>
    <row r="16" spans="1:4" ht="30.75" customHeight="1">
      <c r="A16" s="589" t="s">
        <v>483</v>
      </c>
      <c r="B16" s="595" t="s">
        <v>54</v>
      </c>
      <c r="C16" s="596"/>
      <c r="D16" s="597"/>
    </row>
    <row r="17" spans="1:4" ht="48.75" customHeight="1">
      <c r="A17" s="590"/>
      <c r="B17" s="598"/>
      <c r="C17" s="599"/>
      <c r="D17" s="600"/>
    </row>
    <row r="18" spans="1:4" ht="24.75" customHeight="1">
      <c r="A18" s="591" t="s">
        <v>484</v>
      </c>
      <c r="B18" s="594" t="s">
        <v>487</v>
      </c>
      <c r="C18" s="594" t="s">
        <v>485</v>
      </c>
      <c r="D18" s="577" t="s">
        <v>486</v>
      </c>
    </row>
    <row r="19" spans="1:4" ht="12.75">
      <c r="A19" s="592"/>
      <c r="B19" s="592"/>
      <c r="C19" s="592"/>
      <c r="D19" s="578"/>
    </row>
    <row r="20" spans="1:4" ht="58.5" customHeight="1">
      <c r="A20" s="593"/>
      <c r="B20" s="593"/>
      <c r="C20" s="593"/>
      <c r="D20" s="578"/>
    </row>
    <row r="21" spans="1:4" ht="15.75">
      <c r="A21" s="468">
        <f>B21+C21+D21</f>
        <v>137.9</v>
      </c>
      <c r="B21" s="468">
        <v>82.5</v>
      </c>
      <c r="C21" s="468">
        <v>18.5</v>
      </c>
      <c r="D21" s="468">
        <v>36.9</v>
      </c>
    </row>
    <row r="22" spans="1:4" ht="15.75">
      <c r="A22" s="60"/>
      <c r="B22" s="60"/>
      <c r="C22" s="60"/>
      <c r="D22" s="100"/>
    </row>
    <row r="23" spans="1:4" ht="15.75">
      <c r="A23" s="582"/>
      <c r="B23" s="582"/>
      <c r="C23" s="59"/>
      <c r="D23" s="100"/>
    </row>
    <row r="24" spans="1:4" ht="15.75">
      <c r="A24" s="60"/>
      <c r="B24" s="60"/>
      <c r="C24" s="60"/>
      <c r="D24" s="100"/>
    </row>
    <row r="25" spans="1:4" ht="15.75">
      <c r="A25" s="60"/>
      <c r="B25" s="60"/>
      <c r="C25" s="60"/>
      <c r="D25" s="100"/>
    </row>
  </sheetData>
  <sheetProtection/>
  <mergeCells count="16">
    <mergeCell ref="A23:B23"/>
    <mergeCell ref="C1:H1"/>
    <mergeCell ref="C2:I2"/>
    <mergeCell ref="C3:I3"/>
    <mergeCell ref="C4:H4"/>
    <mergeCell ref="A16:A17"/>
    <mergeCell ref="A18:A20"/>
    <mergeCell ref="B18:B20"/>
    <mergeCell ref="C18:C20"/>
    <mergeCell ref="B16:D17"/>
    <mergeCell ref="D18:D20"/>
    <mergeCell ref="A14:D14"/>
    <mergeCell ref="C8:D8"/>
    <mergeCell ref="C7:D7"/>
    <mergeCell ref="C12:D12"/>
    <mergeCell ref="C13:D13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18">
      <selection activeCell="B16" sqref="B16:D17"/>
    </sheetView>
  </sheetViews>
  <sheetFormatPr defaultColWidth="9.00390625" defaultRowHeight="12.75"/>
  <cols>
    <col min="1" max="1" width="11.75390625" style="0" customWidth="1"/>
    <col min="2" max="2" width="36.875" style="0" customWidth="1"/>
    <col min="3" max="3" width="33.25390625" style="0" customWidth="1"/>
    <col min="4" max="4" width="27.375" style="0" customWidth="1"/>
    <col min="6" max="6" width="6.625" style="0" customWidth="1"/>
    <col min="7" max="9" width="9.125" style="0" hidden="1" customWidth="1"/>
  </cols>
  <sheetData>
    <row r="1" spans="3:10" ht="18.75" hidden="1">
      <c r="C1" s="583" t="s">
        <v>410</v>
      </c>
      <c r="D1" s="584"/>
      <c r="E1" s="584"/>
      <c r="F1" s="584"/>
      <c r="G1" s="584"/>
      <c r="H1" s="584"/>
      <c r="I1" s="268"/>
      <c r="J1" s="8"/>
    </row>
    <row r="2" spans="1:10" ht="18.75" hidden="1">
      <c r="A2" s="100"/>
      <c r="B2" s="100"/>
      <c r="C2" s="585" t="s">
        <v>208</v>
      </c>
      <c r="D2" s="586"/>
      <c r="E2" s="586"/>
      <c r="F2" s="586"/>
      <c r="G2" s="586"/>
      <c r="H2" s="586"/>
      <c r="I2" s="586"/>
      <c r="J2" s="67"/>
    </row>
    <row r="3" spans="1:10" ht="18.75" hidden="1">
      <c r="A3" s="100"/>
      <c r="B3" s="100"/>
      <c r="C3" s="587" t="s">
        <v>412</v>
      </c>
      <c r="D3" s="588"/>
      <c r="E3" s="588"/>
      <c r="F3" s="588"/>
      <c r="G3" s="588"/>
      <c r="H3" s="588"/>
      <c r="I3" s="588"/>
      <c r="J3" s="67"/>
    </row>
    <row r="4" spans="1:10" ht="18.75" hidden="1">
      <c r="A4" s="100"/>
      <c r="B4" s="100"/>
      <c r="C4" s="587" t="s">
        <v>411</v>
      </c>
      <c r="D4" s="588"/>
      <c r="E4" s="588"/>
      <c r="F4" s="588"/>
      <c r="G4" s="588"/>
      <c r="H4" s="588"/>
      <c r="I4" s="268"/>
      <c r="J4" s="67"/>
    </row>
    <row r="5" spans="1:10" ht="18" hidden="1">
      <c r="A5" s="100"/>
      <c r="B5" s="100"/>
      <c r="C5" s="266"/>
      <c r="D5" s="266"/>
      <c r="E5" s="266"/>
      <c r="F5" s="266"/>
      <c r="G5" s="266"/>
      <c r="H5" s="266"/>
      <c r="I5" s="266"/>
      <c r="J5" s="100"/>
    </row>
    <row r="6" spans="1:10" ht="18.75" hidden="1">
      <c r="A6" s="60"/>
      <c r="B6" s="60"/>
      <c r="C6" s="265"/>
      <c r="D6" s="266"/>
      <c r="E6" s="266"/>
      <c r="F6" s="266"/>
      <c r="G6" s="266"/>
      <c r="H6" s="266"/>
      <c r="I6" s="266"/>
      <c r="J6" s="100"/>
    </row>
    <row r="7" spans="1:10" ht="18">
      <c r="A7" s="60"/>
      <c r="B7" s="60"/>
      <c r="C7" s="60" t="s">
        <v>512</v>
      </c>
      <c r="D7" s="100"/>
      <c r="E7" s="266"/>
      <c r="F7" s="266"/>
      <c r="G7" s="266"/>
      <c r="H7" s="266"/>
      <c r="I7" s="266"/>
      <c r="J7" s="100"/>
    </row>
    <row r="8" spans="1:10" ht="19.5" customHeight="1">
      <c r="A8" s="60"/>
      <c r="B8" s="99"/>
      <c r="C8" s="603" t="s">
        <v>488</v>
      </c>
      <c r="D8" s="603"/>
      <c r="E8" s="266"/>
      <c r="F8" s="266"/>
      <c r="G8" s="266"/>
      <c r="H8" s="266"/>
      <c r="I8" s="266"/>
      <c r="J8" s="100"/>
    </row>
    <row r="9" spans="1:10" ht="33" customHeight="1" hidden="1">
      <c r="A9" s="60"/>
      <c r="B9" s="60"/>
      <c r="C9" s="60"/>
      <c r="D9" s="100"/>
      <c r="E9" s="100"/>
      <c r="F9" s="100"/>
      <c r="G9" s="100"/>
      <c r="H9" s="100"/>
      <c r="I9" s="100"/>
      <c r="J9" s="100"/>
    </row>
    <row r="10" spans="1:10" ht="15.75" customHeight="1" hidden="1">
      <c r="A10" s="60"/>
      <c r="B10" s="60"/>
      <c r="C10" s="60"/>
      <c r="D10" s="100"/>
      <c r="E10" s="100"/>
      <c r="F10" s="100"/>
      <c r="G10" s="100"/>
      <c r="H10" s="100"/>
      <c r="I10" s="100"/>
      <c r="J10" s="100"/>
    </row>
    <row r="11" spans="1:10" ht="15.75" customHeight="1" hidden="1">
      <c r="A11" s="60"/>
      <c r="B11" s="60"/>
      <c r="C11" s="60"/>
      <c r="D11" s="100"/>
      <c r="E11" s="100"/>
      <c r="F11" s="100"/>
      <c r="G11" s="100"/>
      <c r="H11" s="100"/>
      <c r="I11" s="100"/>
      <c r="J11" s="100"/>
    </row>
    <row r="12" spans="1:10" ht="16.5" customHeight="1">
      <c r="A12" s="60"/>
      <c r="B12" s="60"/>
      <c r="C12" s="60" t="s">
        <v>398</v>
      </c>
      <c r="D12" s="100"/>
      <c r="E12" s="100"/>
      <c r="F12" s="100"/>
      <c r="G12" s="100"/>
      <c r="H12" s="100"/>
      <c r="I12" s="100"/>
      <c r="J12" s="100"/>
    </row>
    <row r="13" spans="1:10" ht="19.5" customHeight="1">
      <c r="A13" s="60"/>
      <c r="B13" s="60"/>
      <c r="C13" s="40" t="s">
        <v>608</v>
      </c>
      <c r="D13" s="100"/>
      <c r="E13" s="100"/>
      <c r="F13" s="100"/>
      <c r="G13" s="100"/>
      <c r="H13" s="100"/>
      <c r="I13" s="100"/>
      <c r="J13" s="100"/>
    </row>
    <row r="14" spans="1:10" ht="68.25" customHeight="1">
      <c r="A14" s="579" t="s">
        <v>513</v>
      </c>
      <c r="B14" s="579"/>
      <c r="C14" s="579"/>
      <c r="D14" s="580"/>
      <c r="E14" s="100"/>
      <c r="F14" s="100"/>
      <c r="G14" s="100"/>
      <c r="H14" s="100"/>
      <c r="I14" s="100"/>
      <c r="J14" s="100"/>
    </row>
    <row r="15" spans="1:3" ht="20.25">
      <c r="A15" s="270"/>
      <c r="B15" s="270"/>
      <c r="C15" s="271"/>
    </row>
    <row r="16" spans="1:4" ht="30.75" customHeight="1">
      <c r="A16" s="601" t="s">
        <v>483</v>
      </c>
      <c r="B16" s="595" t="s">
        <v>54</v>
      </c>
      <c r="C16" s="596"/>
      <c r="D16" s="597"/>
    </row>
    <row r="17" spans="1:4" ht="48.75" customHeight="1">
      <c r="A17" s="602"/>
      <c r="B17" s="598"/>
      <c r="C17" s="599"/>
      <c r="D17" s="600"/>
    </row>
    <row r="18" spans="1:4" ht="24.75" customHeight="1">
      <c r="A18" s="591" t="s">
        <v>484</v>
      </c>
      <c r="B18" s="594" t="s">
        <v>487</v>
      </c>
      <c r="C18" s="594" t="s">
        <v>485</v>
      </c>
      <c r="D18" s="594" t="s">
        <v>486</v>
      </c>
    </row>
    <row r="19" spans="1:4" ht="12.75">
      <c r="A19" s="592"/>
      <c r="B19" s="592"/>
      <c r="C19" s="592"/>
      <c r="D19" s="592"/>
    </row>
    <row r="20" spans="1:4" ht="142.5" customHeight="1">
      <c r="A20" s="593"/>
      <c r="B20" s="593"/>
      <c r="C20" s="593"/>
      <c r="D20" s="593"/>
    </row>
    <row r="21" spans="1:4" ht="15.75">
      <c r="A21" s="468">
        <f>B21+C21+D21</f>
        <v>119.4</v>
      </c>
      <c r="B21" s="468">
        <v>82.5</v>
      </c>
      <c r="C21" s="468">
        <v>0</v>
      </c>
      <c r="D21" s="468">
        <v>36.9</v>
      </c>
    </row>
    <row r="22" spans="1:4" ht="15.75">
      <c r="A22" s="468">
        <f>B22+C22+D22</f>
        <v>119.4</v>
      </c>
      <c r="B22" s="468">
        <v>82.5</v>
      </c>
      <c r="C22" s="468">
        <v>0</v>
      </c>
      <c r="D22" s="468">
        <v>36.9</v>
      </c>
    </row>
    <row r="23" spans="1:3" ht="15.75">
      <c r="A23" s="582"/>
      <c r="B23" s="582"/>
      <c r="C23" s="59"/>
    </row>
    <row r="24" spans="1:3" ht="15.75">
      <c r="A24" s="60"/>
      <c r="B24" s="60"/>
      <c r="C24" s="60"/>
    </row>
    <row r="25" spans="1:3" ht="15.75">
      <c r="A25" s="60"/>
      <c r="B25" s="60"/>
      <c r="C25" s="60"/>
    </row>
  </sheetData>
  <sheetProtection/>
  <mergeCells count="13">
    <mergeCell ref="C1:H1"/>
    <mergeCell ref="C2:I2"/>
    <mergeCell ref="C3:I3"/>
    <mergeCell ref="C4:H4"/>
    <mergeCell ref="C8:D8"/>
    <mergeCell ref="A14:D14"/>
    <mergeCell ref="A23:B23"/>
    <mergeCell ref="A16:A17"/>
    <mergeCell ref="B16:D17"/>
    <mergeCell ref="A18:A20"/>
    <mergeCell ref="B18:B20"/>
    <mergeCell ref="C18:C20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55"/>
  <sheetViews>
    <sheetView tabSelected="1" view="pageBreakPreview" zoomScaleSheetLayoutView="100" zoomScalePageLayoutView="0" workbookViewId="0" topLeftCell="A5">
      <selection activeCell="B14" sqref="B14:C14"/>
    </sheetView>
  </sheetViews>
  <sheetFormatPr defaultColWidth="9.00390625" defaultRowHeight="12.75"/>
  <cols>
    <col min="1" max="1" width="63.875" style="8" customWidth="1"/>
    <col min="2" max="2" width="34.25390625" style="8" customWidth="1"/>
    <col min="3" max="3" width="16.875" style="96" customWidth="1"/>
    <col min="4" max="21" width="9.125" style="96" hidden="1" customWidth="1"/>
    <col min="22" max="16384" width="9.125" style="8" customWidth="1"/>
  </cols>
  <sheetData>
    <row r="1" spans="2:4" ht="15.75" hidden="1">
      <c r="B1" s="101" t="s">
        <v>19</v>
      </c>
      <c r="C1" s="68"/>
      <c r="D1" s="100"/>
    </row>
    <row r="2" spans="2:4" ht="15.75" hidden="1">
      <c r="B2" s="101" t="s">
        <v>208</v>
      </c>
      <c r="C2" s="68"/>
      <c r="D2" s="100"/>
    </row>
    <row r="3" spans="2:4" ht="15.75" hidden="1">
      <c r="B3" s="101" t="s">
        <v>398</v>
      </c>
      <c r="C3" s="68"/>
      <c r="D3" s="100"/>
    </row>
    <row r="4" spans="2:4" ht="15.75" hidden="1">
      <c r="B4" s="101" t="s">
        <v>430</v>
      </c>
      <c r="C4" s="68"/>
      <c r="D4" s="100"/>
    </row>
    <row r="5" spans="2:9" ht="18.75">
      <c r="B5" s="284"/>
      <c r="C5" s="499" t="s">
        <v>19</v>
      </c>
      <c r="D5" s="501"/>
      <c r="E5" s="501"/>
      <c r="F5" s="501"/>
      <c r="G5" s="501"/>
      <c r="H5" s="501"/>
      <c r="I5" s="69"/>
    </row>
    <row r="6" spans="2:9" ht="15.75" customHeight="1">
      <c r="B6" s="502" t="s">
        <v>208</v>
      </c>
      <c r="C6" s="503"/>
      <c r="D6" s="503"/>
      <c r="E6" s="503"/>
      <c r="F6" s="503"/>
      <c r="G6" s="503"/>
      <c r="H6" s="503"/>
      <c r="I6" s="503"/>
    </row>
    <row r="7" spans="2:9" ht="15.75">
      <c r="B7" s="502" t="s">
        <v>398</v>
      </c>
      <c r="C7" s="503"/>
      <c r="D7" s="503"/>
      <c r="E7" s="503"/>
      <c r="F7" s="503"/>
      <c r="G7" s="503"/>
      <c r="H7" s="503"/>
      <c r="I7" s="471"/>
    </row>
    <row r="8" spans="2:9" ht="15.75">
      <c r="B8" s="499" t="s">
        <v>620</v>
      </c>
      <c r="C8" s="503"/>
      <c r="D8" s="503"/>
      <c r="E8" s="503"/>
      <c r="F8" s="503"/>
      <c r="G8" s="503"/>
      <c r="H8" s="503"/>
      <c r="I8" s="69"/>
    </row>
    <row r="9" spans="2:4" ht="15.75" hidden="1">
      <c r="B9" s="101"/>
      <c r="C9" s="68"/>
      <c r="D9" s="100"/>
    </row>
    <row r="10" spans="2:4" ht="15.75" hidden="1">
      <c r="B10" s="101"/>
      <c r="C10" s="68"/>
      <c r="D10" s="100"/>
    </row>
    <row r="11" spans="2:4" ht="15.75">
      <c r="B11" s="499"/>
      <c r="C11" s="500"/>
      <c r="D11" s="100"/>
    </row>
    <row r="12" spans="2:4" ht="15.75">
      <c r="B12" s="499"/>
      <c r="C12" s="500"/>
      <c r="D12" s="100"/>
    </row>
    <row r="13" spans="2:4" ht="15.75">
      <c r="B13" s="499" t="s">
        <v>623</v>
      </c>
      <c r="C13" s="500"/>
      <c r="D13" s="68"/>
    </row>
    <row r="14" spans="2:4" ht="15.75">
      <c r="B14" s="499"/>
      <c r="C14" s="500"/>
      <c r="D14" s="68"/>
    </row>
    <row r="15" spans="2:4" ht="15.75" hidden="1">
      <c r="B15" s="489"/>
      <c r="C15" s="489"/>
      <c r="D15" s="489"/>
    </row>
    <row r="17" ht="12.75" hidden="1"/>
    <row r="18" spans="1:21" ht="35.25" customHeight="1">
      <c r="A18" s="490" t="s">
        <v>492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</row>
    <row r="19" spans="1:4" ht="15.75">
      <c r="A19" s="67"/>
      <c r="B19" s="69" t="s">
        <v>360</v>
      </c>
      <c r="C19" s="201"/>
      <c r="D19" s="201"/>
    </row>
    <row r="20" spans="1:21" ht="24.75" customHeight="1">
      <c r="A20" s="504" t="s">
        <v>361</v>
      </c>
      <c r="B20" s="193" t="s">
        <v>362</v>
      </c>
      <c r="C20" s="493">
        <v>2022</v>
      </c>
      <c r="D20" s="495" t="s">
        <v>363</v>
      </c>
      <c r="E20" s="496" t="s">
        <v>364</v>
      </c>
      <c r="F20" s="496" t="s">
        <v>365</v>
      </c>
      <c r="G20" s="496" t="s">
        <v>366</v>
      </c>
      <c r="H20" s="496" t="s">
        <v>367</v>
      </c>
      <c r="I20" s="496" t="s">
        <v>368</v>
      </c>
      <c r="J20" s="496" t="s">
        <v>369</v>
      </c>
      <c r="K20" s="497" t="s">
        <v>370</v>
      </c>
      <c r="L20" s="496" t="s">
        <v>371</v>
      </c>
      <c r="M20" s="496" t="s">
        <v>372</v>
      </c>
      <c r="N20" s="496" t="s">
        <v>373</v>
      </c>
      <c r="O20" s="496" t="s">
        <v>374</v>
      </c>
      <c r="P20" s="496" t="s">
        <v>375</v>
      </c>
      <c r="Q20" s="496" t="s">
        <v>376</v>
      </c>
      <c r="R20" s="496" t="s">
        <v>377</v>
      </c>
      <c r="S20" s="496" t="s">
        <v>378</v>
      </c>
      <c r="T20" s="496" t="s">
        <v>379</v>
      </c>
      <c r="U20" s="496" t="s">
        <v>380</v>
      </c>
    </row>
    <row r="21" spans="1:21" ht="34.5" customHeight="1">
      <c r="A21" s="505"/>
      <c r="B21" s="70" t="s">
        <v>142</v>
      </c>
      <c r="C21" s="494"/>
      <c r="D21" s="495" t="s">
        <v>363</v>
      </c>
      <c r="E21" s="496" t="s">
        <v>364</v>
      </c>
      <c r="F21" s="496" t="s">
        <v>365</v>
      </c>
      <c r="G21" s="496" t="s">
        <v>366</v>
      </c>
      <c r="H21" s="496" t="s">
        <v>367</v>
      </c>
      <c r="I21" s="496" t="s">
        <v>368</v>
      </c>
      <c r="J21" s="496" t="s">
        <v>369</v>
      </c>
      <c r="K21" s="497" t="s">
        <v>370</v>
      </c>
      <c r="L21" s="496" t="s">
        <v>371</v>
      </c>
      <c r="M21" s="496" t="s">
        <v>372</v>
      </c>
      <c r="N21" s="496" t="s">
        <v>373</v>
      </c>
      <c r="O21" s="496" t="s">
        <v>374</v>
      </c>
      <c r="P21" s="496" t="s">
        <v>375</v>
      </c>
      <c r="Q21" s="496" t="s">
        <v>376</v>
      </c>
      <c r="R21" s="496" t="s">
        <v>377</v>
      </c>
      <c r="S21" s="496" t="s">
        <v>378</v>
      </c>
      <c r="T21" s="496" t="s">
        <v>379</v>
      </c>
      <c r="U21" s="498" t="s">
        <v>379</v>
      </c>
    </row>
    <row r="22" spans="1:21" ht="15.75">
      <c r="A22" s="89" t="s">
        <v>206</v>
      </c>
      <c r="B22" s="76" t="s">
        <v>293</v>
      </c>
      <c r="C22" s="229">
        <f>C23+C29+C34+C36+C44+C46+C51+C55+C58</f>
        <v>4041.13</v>
      </c>
      <c r="D22" s="198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00"/>
    </row>
    <row r="23" spans="1:21" ht="15.75">
      <c r="A23" s="89" t="s">
        <v>244</v>
      </c>
      <c r="B23" s="76" t="s">
        <v>294</v>
      </c>
      <c r="C23" s="229">
        <f>C24</f>
        <v>2250</v>
      </c>
      <c r="D23" s="198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200"/>
    </row>
    <row r="24" spans="1:21" ht="15.75">
      <c r="A24" s="158" t="s">
        <v>87</v>
      </c>
      <c r="B24" s="334" t="s">
        <v>295</v>
      </c>
      <c r="C24" s="230">
        <f>C25+C26+C27+C28</f>
        <v>2250</v>
      </c>
      <c r="D24" s="198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00"/>
    </row>
    <row r="25" spans="1:21" ht="81.75">
      <c r="A25" s="66" t="s">
        <v>407</v>
      </c>
      <c r="B25" s="334" t="s">
        <v>296</v>
      </c>
      <c r="C25" s="236">
        <v>2250</v>
      </c>
      <c r="D25" s="198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200"/>
    </row>
    <row r="26" spans="1:21" ht="47.25">
      <c r="A26" s="335" t="s">
        <v>526</v>
      </c>
      <c r="B26" s="336" t="s">
        <v>527</v>
      </c>
      <c r="C26" s="274">
        <v>0</v>
      </c>
      <c r="D26" s="198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200"/>
    </row>
    <row r="27" spans="1:21" ht="47.25" customHeight="1" hidden="1">
      <c r="A27" s="272" t="s">
        <v>414</v>
      </c>
      <c r="B27" s="77" t="s">
        <v>416</v>
      </c>
      <c r="C27" s="260">
        <v>0</v>
      </c>
      <c r="D27" s="198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200"/>
    </row>
    <row r="28" spans="1:21" ht="63" customHeight="1" hidden="1">
      <c r="A28" s="66" t="s">
        <v>126</v>
      </c>
      <c r="B28" s="77" t="s">
        <v>125</v>
      </c>
      <c r="C28" s="231">
        <v>0</v>
      </c>
      <c r="D28" s="198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200"/>
    </row>
    <row r="29" spans="1:21" ht="31.5">
      <c r="A29" s="157" t="s">
        <v>16</v>
      </c>
      <c r="B29" s="76" t="s">
        <v>310</v>
      </c>
      <c r="C29" s="229">
        <f>C30+C31+C32+C33</f>
        <v>778.23</v>
      </c>
      <c r="D29" s="198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200"/>
    </row>
    <row r="30" spans="1:21" ht="126">
      <c r="A30" s="92" t="s">
        <v>399</v>
      </c>
      <c r="B30" s="77" t="s">
        <v>390</v>
      </c>
      <c r="C30" s="240">
        <v>351.86</v>
      </c>
      <c r="D30" s="198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200"/>
    </row>
    <row r="31" spans="1:21" ht="141.75">
      <c r="A31" s="92" t="s">
        <v>393</v>
      </c>
      <c r="B31" s="77" t="s">
        <v>391</v>
      </c>
      <c r="C31" s="240">
        <v>1.95</v>
      </c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200"/>
    </row>
    <row r="32" spans="1:21" ht="126">
      <c r="A32" s="92" t="s">
        <v>395</v>
      </c>
      <c r="B32" s="77" t="s">
        <v>394</v>
      </c>
      <c r="C32" s="240">
        <v>468.54</v>
      </c>
      <c r="D32" s="198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200"/>
    </row>
    <row r="33" spans="1:21" ht="126">
      <c r="A33" s="92" t="s">
        <v>397</v>
      </c>
      <c r="B33" s="77" t="s">
        <v>396</v>
      </c>
      <c r="C33" s="240">
        <v>-44.12</v>
      </c>
      <c r="D33" s="198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200"/>
    </row>
    <row r="34" spans="1:21" ht="15.75" customHeight="1">
      <c r="A34" s="157" t="s">
        <v>245</v>
      </c>
      <c r="B34" s="76" t="s">
        <v>311</v>
      </c>
      <c r="C34" s="229">
        <f>C35</f>
        <v>2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200"/>
    </row>
    <row r="35" spans="1:21" ht="15.75" customHeight="1">
      <c r="A35" s="92" t="s">
        <v>207</v>
      </c>
      <c r="B35" s="77" t="s">
        <v>297</v>
      </c>
      <c r="C35" s="218">
        <v>2</v>
      </c>
      <c r="D35" s="198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200"/>
    </row>
    <row r="36" spans="1:21" ht="15.75">
      <c r="A36" s="157" t="s">
        <v>246</v>
      </c>
      <c r="B36" s="76" t="s">
        <v>312</v>
      </c>
      <c r="C36" s="229">
        <f>C37+C39</f>
        <v>747</v>
      </c>
      <c r="D36" s="198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200"/>
    </row>
    <row r="37" spans="1:21" ht="15.75">
      <c r="A37" s="90" t="s">
        <v>144</v>
      </c>
      <c r="B37" s="77" t="s">
        <v>298</v>
      </c>
      <c r="C37" s="230">
        <f>C38</f>
        <v>27</v>
      </c>
      <c r="D37" s="198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200"/>
    </row>
    <row r="38" spans="1:21" ht="47.25">
      <c r="A38" s="91" t="s">
        <v>265</v>
      </c>
      <c r="B38" s="77" t="s">
        <v>299</v>
      </c>
      <c r="C38" s="230">
        <v>27</v>
      </c>
      <c r="D38" s="198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200"/>
    </row>
    <row r="39" spans="1:21" ht="15.75">
      <c r="A39" s="90" t="s">
        <v>381</v>
      </c>
      <c r="B39" s="77" t="s">
        <v>300</v>
      </c>
      <c r="C39" s="230">
        <f>C41+C42</f>
        <v>720</v>
      </c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200"/>
    </row>
    <row r="40" spans="1:21" ht="47.25" customHeight="1" hidden="1">
      <c r="A40" s="91" t="s">
        <v>145</v>
      </c>
      <c r="B40" s="77" t="s">
        <v>146</v>
      </c>
      <c r="C40" s="230">
        <f>C41</f>
        <v>624</v>
      </c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200"/>
    </row>
    <row r="41" spans="1:21" ht="31.5">
      <c r="A41" s="66" t="s">
        <v>226</v>
      </c>
      <c r="B41" s="77" t="s">
        <v>301</v>
      </c>
      <c r="C41" s="230">
        <v>624</v>
      </c>
      <c r="D41" s="198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200"/>
    </row>
    <row r="42" spans="1:21" ht="31.5" customHeight="1" hidden="1">
      <c r="A42" s="66" t="s">
        <v>226</v>
      </c>
      <c r="B42" s="77" t="s">
        <v>147</v>
      </c>
      <c r="C42" s="230">
        <f>C43</f>
        <v>96</v>
      </c>
      <c r="D42" s="198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200"/>
    </row>
    <row r="43" spans="1:21" ht="31.5">
      <c r="A43" s="66" t="s">
        <v>239</v>
      </c>
      <c r="B43" s="77" t="s">
        <v>302</v>
      </c>
      <c r="C43" s="230">
        <v>96</v>
      </c>
      <c r="D43" s="198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200"/>
    </row>
    <row r="44" spans="1:21" ht="31.5" customHeight="1" hidden="1">
      <c r="A44" s="91" t="s">
        <v>287</v>
      </c>
      <c r="B44" s="77" t="s">
        <v>384</v>
      </c>
      <c r="C44" s="230"/>
      <c r="D44" s="19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200"/>
    </row>
    <row r="45" spans="1:21" ht="31.5" customHeight="1" hidden="1">
      <c r="A45" s="91" t="s">
        <v>127</v>
      </c>
      <c r="B45" s="77" t="s">
        <v>157</v>
      </c>
      <c r="C45" s="230"/>
      <c r="D45" s="198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200"/>
    </row>
    <row r="46" spans="1:21" ht="31.5">
      <c r="A46" s="158" t="s">
        <v>247</v>
      </c>
      <c r="B46" s="76" t="s">
        <v>313</v>
      </c>
      <c r="C46" s="229">
        <f>C47+C50</f>
        <v>170.39999999999998</v>
      </c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200"/>
    </row>
    <row r="47" spans="1:21" s="96" customFormat="1" ht="78.75">
      <c r="A47" s="91" t="s">
        <v>79</v>
      </c>
      <c r="B47" s="77" t="s">
        <v>81</v>
      </c>
      <c r="C47" s="230">
        <v>106.6</v>
      </c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200"/>
    </row>
    <row r="48" spans="1:21" ht="63" customHeight="1" hidden="1">
      <c r="A48" s="92" t="s">
        <v>18</v>
      </c>
      <c r="B48" s="77" t="s">
        <v>110</v>
      </c>
      <c r="C48" s="230">
        <v>0</v>
      </c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200"/>
    </row>
    <row r="49" spans="1:21" ht="63" customHeight="1" hidden="1">
      <c r="A49" s="92" t="s">
        <v>18</v>
      </c>
      <c r="B49" s="77" t="s">
        <v>110</v>
      </c>
      <c r="C49" s="230">
        <v>0</v>
      </c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00"/>
    </row>
    <row r="50" spans="1:250" s="25" customFormat="1" ht="78.75">
      <c r="A50" s="93" t="s">
        <v>382</v>
      </c>
      <c r="B50" s="77" t="s">
        <v>303</v>
      </c>
      <c r="C50" s="218">
        <v>63.8</v>
      </c>
      <c r="D50" s="71"/>
      <c r="E50" s="202"/>
      <c r="F50" s="76"/>
      <c r="G50" s="159"/>
      <c r="H50" s="71"/>
      <c r="I50" s="202"/>
      <c r="J50" s="76"/>
      <c r="K50" s="159"/>
      <c r="L50" s="71"/>
      <c r="M50" s="202"/>
      <c r="N50" s="76"/>
      <c r="O50" s="159"/>
      <c r="P50" s="71"/>
      <c r="Q50" s="202"/>
      <c r="R50" s="76"/>
      <c r="S50" s="159"/>
      <c r="T50" s="71"/>
      <c r="U50" s="203"/>
      <c r="V50" s="72"/>
      <c r="W50" s="73"/>
      <c r="X50" s="74"/>
      <c r="Y50" s="30"/>
      <c r="Z50" s="72"/>
      <c r="AA50" s="73"/>
      <c r="AB50" s="74"/>
      <c r="AC50" s="30"/>
      <c r="AD50" s="72"/>
      <c r="AE50" s="73"/>
      <c r="AF50" s="74"/>
      <c r="AG50" s="30"/>
      <c r="AH50" s="72"/>
      <c r="AI50" s="73"/>
      <c r="AJ50" s="74"/>
      <c r="AK50" s="30"/>
      <c r="AL50" s="72"/>
      <c r="AM50" s="73"/>
      <c r="AN50" s="74"/>
      <c r="AO50" s="30"/>
      <c r="AP50" s="72"/>
      <c r="AQ50" s="73"/>
      <c r="AR50" s="74"/>
      <c r="AS50" s="30"/>
      <c r="AT50" s="72"/>
      <c r="AU50" s="73"/>
      <c r="AV50" s="74"/>
      <c r="AW50" s="30"/>
      <c r="AX50" s="72"/>
      <c r="AY50" s="73"/>
      <c r="AZ50" s="74"/>
      <c r="BA50" s="30"/>
      <c r="BB50" s="72"/>
      <c r="BC50" s="73"/>
      <c r="BD50" s="74"/>
      <c r="BE50" s="30"/>
      <c r="BF50" s="72"/>
      <c r="BG50" s="73"/>
      <c r="BH50" s="74"/>
      <c r="BI50" s="30"/>
      <c r="BJ50" s="72"/>
      <c r="BK50" s="73"/>
      <c r="BL50" s="74"/>
      <c r="BM50" s="30"/>
      <c r="BN50" s="72"/>
      <c r="BO50" s="73"/>
      <c r="BP50" s="74"/>
      <c r="BQ50" s="30"/>
      <c r="BR50" s="72"/>
      <c r="BS50" s="73"/>
      <c r="BT50" s="74"/>
      <c r="BU50" s="30"/>
      <c r="BV50" s="72"/>
      <c r="BW50" s="73"/>
      <c r="BX50" s="74"/>
      <c r="BY50" s="30"/>
      <c r="BZ50" s="72"/>
      <c r="CA50" s="73"/>
      <c r="CB50" s="74"/>
      <c r="CC50" s="30"/>
      <c r="CD50" s="72"/>
      <c r="CE50" s="73"/>
      <c r="CF50" s="74"/>
      <c r="CG50" s="30"/>
      <c r="CH50" s="72"/>
      <c r="CI50" s="73"/>
      <c r="CJ50" s="74"/>
      <c r="CK50" s="30"/>
      <c r="CL50" s="72"/>
      <c r="CM50" s="73"/>
      <c r="CN50" s="74"/>
      <c r="CO50" s="30"/>
      <c r="CP50" s="72"/>
      <c r="CQ50" s="73"/>
      <c r="CR50" s="74"/>
      <c r="CS50" s="30"/>
      <c r="CT50" s="72"/>
      <c r="CU50" s="73"/>
      <c r="CV50" s="74"/>
      <c r="CW50" s="30"/>
      <c r="CX50" s="72"/>
      <c r="CY50" s="73"/>
      <c r="CZ50" s="74"/>
      <c r="DA50" s="30"/>
      <c r="DB50" s="72"/>
      <c r="DC50" s="73"/>
      <c r="DD50" s="74"/>
      <c r="DE50" s="30"/>
      <c r="DF50" s="72"/>
      <c r="DG50" s="73"/>
      <c r="DH50" s="74"/>
      <c r="DI50" s="30"/>
      <c r="DJ50" s="72"/>
      <c r="DK50" s="73"/>
      <c r="DL50" s="74"/>
      <c r="DM50" s="30"/>
      <c r="DN50" s="72"/>
      <c r="DO50" s="73"/>
      <c r="DP50" s="74"/>
      <c r="DQ50" s="30"/>
      <c r="DR50" s="72"/>
      <c r="DS50" s="73"/>
      <c r="DT50" s="74"/>
      <c r="DU50" s="30"/>
      <c r="DV50" s="72"/>
      <c r="DW50" s="73"/>
      <c r="DX50" s="74"/>
      <c r="DY50" s="30"/>
      <c r="DZ50" s="72"/>
      <c r="EA50" s="73"/>
      <c r="EB50" s="74"/>
      <c r="EC50" s="30"/>
      <c r="ED50" s="72"/>
      <c r="EE50" s="73"/>
      <c r="EF50" s="74"/>
      <c r="EG50" s="30"/>
      <c r="EH50" s="72"/>
      <c r="EI50" s="73"/>
      <c r="EJ50" s="74"/>
      <c r="EK50" s="30"/>
      <c r="EL50" s="72"/>
      <c r="EM50" s="73"/>
      <c r="EN50" s="74"/>
      <c r="EO50" s="30"/>
      <c r="EP50" s="72"/>
      <c r="EQ50" s="73"/>
      <c r="ER50" s="74"/>
      <c r="ES50" s="30"/>
      <c r="ET50" s="72"/>
      <c r="EU50" s="73"/>
      <c r="EV50" s="74"/>
      <c r="EW50" s="30"/>
      <c r="EX50" s="72"/>
      <c r="EY50" s="73"/>
      <c r="EZ50" s="74"/>
      <c r="FA50" s="30"/>
      <c r="FB50" s="72"/>
      <c r="FC50" s="73"/>
      <c r="FD50" s="74"/>
      <c r="FE50" s="30"/>
      <c r="FF50" s="72"/>
      <c r="FG50" s="73"/>
      <c r="FH50" s="74"/>
      <c r="FI50" s="30"/>
      <c r="FJ50" s="72"/>
      <c r="FK50" s="73"/>
      <c r="FL50" s="74"/>
      <c r="FM50" s="30"/>
      <c r="FN50" s="72"/>
      <c r="FO50" s="73"/>
      <c r="FP50" s="74"/>
      <c r="FQ50" s="30"/>
      <c r="FR50" s="72"/>
      <c r="FS50" s="73"/>
      <c r="FT50" s="74"/>
      <c r="FU50" s="30"/>
      <c r="FV50" s="72"/>
      <c r="FW50" s="73"/>
      <c r="FX50" s="74"/>
      <c r="FY50" s="30"/>
      <c r="FZ50" s="72"/>
      <c r="GA50" s="73"/>
      <c r="GB50" s="74"/>
      <c r="GC50" s="30"/>
      <c r="GD50" s="72"/>
      <c r="GE50" s="73"/>
      <c r="GF50" s="74"/>
      <c r="GG50" s="30"/>
      <c r="GH50" s="72"/>
      <c r="GI50" s="73"/>
      <c r="GJ50" s="74"/>
      <c r="GK50" s="30"/>
      <c r="GL50" s="72"/>
      <c r="GM50" s="73"/>
      <c r="GN50" s="74"/>
      <c r="GO50" s="30"/>
      <c r="GP50" s="72"/>
      <c r="GQ50" s="73"/>
      <c r="GR50" s="74"/>
      <c r="GS50" s="30"/>
      <c r="GT50" s="72"/>
      <c r="GU50" s="73"/>
      <c r="GV50" s="74"/>
      <c r="GW50" s="30"/>
      <c r="GX50" s="72"/>
      <c r="GY50" s="73"/>
      <c r="GZ50" s="74"/>
      <c r="HA50" s="30"/>
      <c r="HB50" s="72"/>
      <c r="HC50" s="73"/>
      <c r="HD50" s="74"/>
      <c r="HE50" s="30"/>
      <c r="HF50" s="72"/>
      <c r="HG50" s="73"/>
      <c r="HH50" s="74"/>
      <c r="HI50" s="30"/>
      <c r="HJ50" s="72"/>
      <c r="HK50" s="73"/>
      <c r="HL50" s="74"/>
      <c r="HM50" s="30"/>
      <c r="HN50" s="72"/>
      <c r="HO50" s="73"/>
      <c r="HP50" s="74"/>
      <c r="HQ50" s="30"/>
      <c r="HR50" s="72"/>
      <c r="HS50" s="73"/>
      <c r="HT50" s="74"/>
      <c r="HU50" s="30"/>
      <c r="HV50" s="72"/>
      <c r="HW50" s="73"/>
      <c r="HX50" s="74"/>
      <c r="HY50" s="30"/>
      <c r="HZ50" s="72"/>
      <c r="IA50" s="73"/>
      <c r="IB50" s="74"/>
      <c r="IC50" s="30"/>
      <c r="ID50" s="72"/>
      <c r="IE50" s="73"/>
      <c r="IF50" s="74"/>
      <c r="IG50" s="30"/>
      <c r="IH50" s="72"/>
      <c r="II50" s="73"/>
      <c r="IJ50" s="74"/>
      <c r="IK50" s="30"/>
      <c r="IL50" s="72"/>
      <c r="IM50" s="73"/>
      <c r="IN50" s="74"/>
      <c r="IO50" s="30"/>
      <c r="IP50" s="72"/>
    </row>
    <row r="51" spans="1:21" s="161" customFormat="1" ht="32.25" thickBot="1">
      <c r="A51" s="160" t="s">
        <v>266</v>
      </c>
      <c r="B51" s="76" t="s">
        <v>314</v>
      </c>
      <c r="C51" s="229">
        <f>C52+C54+C53</f>
        <v>38.5</v>
      </c>
      <c r="D51" s="204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6"/>
    </row>
    <row r="52" spans="1:21" ht="32.25" hidden="1" thickBot="1">
      <c r="A52" s="93" t="s">
        <v>267</v>
      </c>
      <c r="B52" s="77" t="s">
        <v>23</v>
      </c>
      <c r="C52" s="230">
        <v>0</v>
      </c>
      <c r="D52" s="198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200"/>
    </row>
    <row r="53" spans="1:21" ht="30" customHeight="1" thickBot="1">
      <c r="A53" s="93" t="s">
        <v>268</v>
      </c>
      <c r="B53" s="224" t="s">
        <v>305</v>
      </c>
      <c r="C53" s="233">
        <v>38</v>
      </c>
      <c r="D53" s="223">
        <v>0.5</v>
      </c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200"/>
    </row>
    <row r="54" spans="1:21" ht="31.5" customHeight="1" thickBot="1">
      <c r="A54" s="232" t="s">
        <v>28</v>
      </c>
      <c r="B54" s="77" t="s">
        <v>29</v>
      </c>
      <c r="C54" s="230">
        <v>0.5</v>
      </c>
      <c r="D54" s="198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200"/>
    </row>
    <row r="55" spans="1:21" ht="28.5" customHeight="1">
      <c r="A55" s="160" t="s">
        <v>248</v>
      </c>
      <c r="B55" s="77" t="s">
        <v>83</v>
      </c>
      <c r="C55" s="230">
        <f>C56</f>
        <v>52</v>
      </c>
      <c r="D55" s="198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200"/>
    </row>
    <row r="56" spans="1:21" ht="57" customHeight="1">
      <c r="A56" s="317" t="s">
        <v>618</v>
      </c>
      <c r="B56" s="77" t="s">
        <v>619</v>
      </c>
      <c r="C56" s="230">
        <v>52</v>
      </c>
      <c r="D56" s="198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200"/>
    </row>
    <row r="57" spans="1:21" ht="47.25" customHeight="1" hidden="1">
      <c r="A57" s="93" t="s">
        <v>209</v>
      </c>
      <c r="B57" s="77" t="s">
        <v>112</v>
      </c>
      <c r="C57" s="230">
        <v>0</v>
      </c>
      <c r="D57" s="207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200"/>
    </row>
    <row r="58" spans="1:21" s="161" customFormat="1" ht="15.75">
      <c r="A58" s="169" t="s">
        <v>269</v>
      </c>
      <c r="B58" s="169" t="s">
        <v>315</v>
      </c>
      <c r="C58" s="234">
        <f>C59</f>
        <v>3</v>
      </c>
      <c r="D58" s="208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6"/>
    </row>
    <row r="59" spans="1:21" ht="46.5" customHeight="1">
      <c r="A59" s="317" t="s">
        <v>494</v>
      </c>
      <c r="B59" s="318" t="s">
        <v>495</v>
      </c>
      <c r="C59" s="235">
        <v>3</v>
      </c>
      <c r="D59" s="207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200"/>
    </row>
    <row r="60" spans="1:21" ht="47.25" hidden="1">
      <c r="A60" s="317" t="s">
        <v>494</v>
      </c>
      <c r="B60" s="316" t="s">
        <v>493</v>
      </c>
      <c r="C60" s="235">
        <v>0</v>
      </c>
      <c r="D60" s="207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200"/>
    </row>
    <row r="61" spans="1:21" s="161" customFormat="1" ht="15.75">
      <c r="A61" s="160" t="s">
        <v>385</v>
      </c>
      <c r="B61" s="76" t="s">
        <v>316</v>
      </c>
      <c r="C61" s="229">
        <f>C62+C87+C91</f>
        <v>6062</v>
      </c>
      <c r="D61" s="208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6"/>
    </row>
    <row r="62" spans="1:21" s="161" customFormat="1" ht="31.5">
      <c r="A62" s="160" t="s">
        <v>271</v>
      </c>
      <c r="B62" s="76" t="s">
        <v>317</v>
      </c>
      <c r="C62" s="229">
        <f>C63+C69+C79+C85</f>
        <v>6062</v>
      </c>
      <c r="D62" s="208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6"/>
    </row>
    <row r="63" spans="1:21" s="161" customFormat="1" ht="31.5">
      <c r="A63" s="168" t="s">
        <v>272</v>
      </c>
      <c r="B63" s="76" t="s">
        <v>22</v>
      </c>
      <c r="C63" s="229">
        <f>C65</f>
        <v>5432.9</v>
      </c>
      <c r="D63" s="204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6"/>
    </row>
    <row r="64" spans="1:21" ht="31.5" customHeight="1" hidden="1">
      <c r="A64" s="66" t="s">
        <v>36</v>
      </c>
      <c r="B64" s="77" t="s">
        <v>210</v>
      </c>
      <c r="C64" s="230">
        <f>C65+C66</f>
        <v>5432.9</v>
      </c>
      <c r="D64" s="198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200"/>
    </row>
    <row r="65" spans="1:21" ht="36.75" customHeight="1">
      <c r="A65" s="66" t="s">
        <v>459</v>
      </c>
      <c r="B65" s="77" t="s">
        <v>454</v>
      </c>
      <c r="C65" s="230">
        <v>5432.9</v>
      </c>
      <c r="D65" s="198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200"/>
    </row>
    <row r="66" spans="1:21" ht="31.5" customHeight="1" hidden="1">
      <c r="A66" s="93" t="s">
        <v>137</v>
      </c>
      <c r="B66" s="77" t="s">
        <v>210</v>
      </c>
      <c r="C66" s="230">
        <v>0</v>
      </c>
      <c r="D66" s="198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200"/>
    </row>
    <row r="67" spans="1:21" ht="31.5" customHeight="1" hidden="1">
      <c r="A67" s="93" t="s">
        <v>238</v>
      </c>
      <c r="B67" s="77"/>
      <c r="C67" s="230">
        <v>0</v>
      </c>
      <c r="D67" s="198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200"/>
    </row>
    <row r="68" spans="1:21" ht="15.75" customHeight="1" hidden="1">
      <c r="A68" s="93"/>
      <c r="B68" s="77"/>
      <c r="C68" s="230"/>
      <c r="D68" s="198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200"/>
    </row>
    <row r="69" spans="1:21" s="161" customFormat="1" ht="31.5" customHeight="1">
      <c r="A69" s="168" t="s">
        <v>455</v>
      </c>
      <c r="B69" s="76" t="s">
        <v>405</v>
      </c>
      <c r="C69" s="229">
        <f>C71+C72</f>
        <v>485.6</v>
      </c>
      <c r="D69" s="204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6"/>
    </row>
    <row r="70" spans="1:21" ht="47.25" customHeight="1" hidden="1">
      <c r="A70" s="149" t="s">
        <v>240</v>
      </c>
      <c r="B70" s="150" t="s">
        <v>241</v>
      </c>
      <c r="C70" s="230"/>
      <c r="D70" s="198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200"/>
    </row>
    <row r="71" spans="1:21" s="96" customFormat="1" ht="38.25" customHeight="1">
      <c r="A71" s="94" t="s">
        <v>402</v>
      </c>
      <c r="B71" s="77" t="s">
        <v>404</v>
      </c>
      <c r="C71" s="230">
        <v>485.6</v>
      </c>
      <c r="D71" s="198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200"/>
    </row>
    <row r="72" spans="1:21" ht="36" customHeight="1" hidden="1">
      <c r="A72" s="276" t="s">
        <v>445</v>
      </c>
      <c r="B72" s="77" t="s">
        <v>456</v>
      </c>
      <c r="C72" s="230">
        <v>0</v>
      </c>
      <c r="D72" s="198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200"/>
    </row>
    <row r="73" spans="1:21" ht="33.75" customHeight="1" hidden="1">
      <c r="A73" s="94" t="s">
        <v>406</v>
      </c>
      <c r="B73" s="77" t="s">
        <v>403</v>
      </c>
      <c r="C73" s="230">
        <v>0</v>
      </c>
      <c r="D73" s="198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200"/>
    </row>
    <row r="74" spans="1:21" ht="18.75" customHeight="1" hidden="1">
      <c r="A74" s="276" t="s">
        <v>427</v>
      </c>
      <c r="B74" s="77" t="s">
        <v>428</v>
      </c>
      <c r="C74" s="230">
        <v>0</v>
      </c>
      <c r="D74" s="198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200"/>
    </row>
    <row r="75" spans="1:21" ht="15.75" customHeight="1" hidden="1">
      <c r="A75" s="94" t="s">
        <v>233</v>
      </c>
      <c r="B75" s="77" t="s">
        <v>211</v>
      </c>
      <c r="C75" s="230"/>
      <c r="D75" s="198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200"/>
    </row>
    <row r="76" spans="1:21" ht="15.75" customHeight="1" hidden="1">
      <c r="A76" s="151" t="s">
        <v>234</v>
      </c>
      <c r="B76" s="77" t="s">
        <v>253</v>
      </c>
      <c r="C76" s="230">
        <v>0</v>
      </c>
      <c r="D76" s="198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200"/>
    </row>
    <row r="77" spans="1:21" ht="15.75" customHeight="1" hidden="1">
      <c r="A77" s="151" t="s">
        <v>235</v>
      </c>
      <c r="B77" s="77" t="s">
        <v>211</v>
      </c>
      <c r="C77" s="230"/>
      <c r="D77" s="198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200"/>
    </row>
    <row r="78" spans="1:21" ht="126" customHeight="1" hidden="1">
      <c r="A78" s="99" t="s">
        <v>262</v>
      </c>
      <c r="B78" s="77" t="s">
        <v>211</v>
      </c>
      <c r="C78" s="230"/>
      <c r="D78" s="198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200"/>
    </row>
    <row r="79" spans="1:21" s="161" customFormat="1" ht="31.5">
      <c r="A79" s="168" t="s">
        <v>274</v>
      </c>
      <c r="B79" s="76" t="s">
        <v>25</v>
      </c>
      <c r="C79" s="229">
        <f>C81+C82</f>
        <v>143.5</v>
      </c>
      <c r="D79" s="204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6"/>
    </row>
    <row r="80" spans="1:21" ht="31.5" customHeight="1" hidden="1">
      <c r="A80" s="93" t="s">
        <v>276</v>
      </c>
      <c r="B80" s="77" t="s">
        <v>308</v>
      </c>
      <c r="C80" s="230">
        <v>0</v>
      </c>
      <c r="D80" s="198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200"/>
    </row>
    <row r="81" spans="1:21" ht="36.75" customHeight="1">
      <c r="A81" s="93" t="s">
        <v>276</v>
      </c>
      <c r="B81" s="77" t="s">
        <v>30</v>
      </c>
      <c r="C81" s="236">
        <v>0.7</v>
      </c>
      <c r="D81" s="198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200"/>
    </row>
    <row r="82" spans="1:21" ht="46.5" customHeight="1">
      <c r="A82" s="66" t="s">
        <v>275</v>
      </c>
      <c r="B82" s="77" t="s">
        <v>24</v>
      </c>
      <c r="C82" s="230">
        <v>142.8</v>
      </c>
      <c r="D82" s="198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200"/>
    </row>
    <row r="83" spans="1:21" ht="15.75" customHeight="1" hidden="1">
      <c r="A83" s="93" t="s">
        <v>84</v>
      </c>
      <c r="B83" s="77"/>
      <c r="C83" s="230">
        <v>0</v>
      </c>
      <c r="D83" s="198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200"/>
    </row>
    <row r="84" spans="1:21" ht="78.75" customHeight="1" hidden="1">
      <c r="A84" s="93" t="s">
        <v>251</v>
      </c>
      <c r="B84" s="77" t="s">
        <v>308</v>
      </c>
      <c r="C84" s="230">
        <v>0</v>
      </c>
      <c r="D84" s="198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200"/>
    </row>
    <row r="85" spans="1:21" s="161" customFormat="1" ht="15.75" hidden="1">
      <c r="A85" s="160" t="s">
        <v>255</v>
      </c>
      <c r="B85" s="76" t="s">
        <v>27</v>
      </c>
      <c r="C85" s="229">
        <f>C86</f>
        <v>0</v>
      </c>
      <c r="D85" s="204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6"/>
    </row>
    <row r="86" spans="1:21" ht="32.25" customHeight="1" hidden="1">
      <c r="A86" s="93" t="s">
        <v>46</v>
      </c>
      <c r="B86" s="77" t="s">
        <v>26</v>
      </c>
      <c r="C86" s="230">
        <v>0</v>
      </c>
      <c r="D86" s="198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200"/>
    </row>
    <row r="87" spans="1:21" s="161" customFormat="1" ht="15.75" customHeight="1" hidden="1">
      <c r="A87" s="160" t="s">
        <v>249</v>
      </c>
      <c r="B87" s="76" t="s">
        <v>318</v>
      </c>
      <c r="C87" s="229">
        <f>C88</f>
        <v>0</v>
      </c>
      <c r="D87" s="204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6"/>
    </row>
    <row r="88" spans="1:21" ht="15.75" customHeight="1" hidden="1">
      <c r="A88" s="93" t="s">
        <v>383</v>
      </c>
      <c r="B88" s="77" t="s">
        <v>309</v>
      </c>
      <c r="C88" s="230">
        <v>0</v>
      </c>
      <c r="D88" s="198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200"/>
    </row>
    <row r="89" spans="1:21" ht="15.75" customHeight="1" hidden="1">
      <c r="A89" s="93" t="s">
        <v>386</v>
      </c>
      <c r="B89" s="77" t="s">
        <v>387</v>
      </c>
      <c r="C89" s="230">
        <v>0</v>
      </c>
      <c r="D89" s="198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200"/>
    </row>
    <row r="90" spans="1:21" ht="31.5" customHeight="1" hidden="1">
      <c r="A90" s="93" t="s">
        <v>277</v>
      </c>
      <c r="B90" s="77" t="s">
        <v>400</v>
      </c>
      <c r="C90" s="230">
        <f>C91</f>
        <v>0</v>
      </c>
      <c r="D90" s="198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200"/>
    </row>
    <row r="91" spans="1:21" ht="47.25" customHeight="1" hidden="1">
      <c r="A91" s="93" t="s">
        <v>8</v>
      </c>
      <c r="B91" s="77" t="s">
        <v>401</v>
      </c>
      <c r="C91" s="230">
        <v>0</v>
      </c>
      <c r="D91" s="198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200"/>
    </row>
    <row r="92" spans="1:21" ht="15.75">
      <c r="A92" s="93" t="s">
        <v>388</v>
      </c>
      <c r="B92" s="77"/>
      <c r="C92" s="229">
        <f>C22+C61</f>
        <v>10103.130000000001</v>
      </c>
      <c r="D92" s="198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200"/>
    </row>
    <row r="93" spans="1:22" ht="24.75" customHeight="1">
      <c r="A93" s="57"/>
      <c r="B93" s="29"/>
      <c r="C93" s="97"/>
      <c r="D93" s="97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98"/>
    </row>
    <row r="94" spans="1:21" ht="12.75">
      <c r="A94" s="58"/>
      <c r="B94" s="29"/>
      <c r="C94" s="210"/>
      <c r="D94" s="97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</row>
    <row r="95" spans="1:21" ht="15.75" customHeight="1">
      <c r="A95" s="27"/>
      <c r="B95" s="23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</row>
    <row r="96" spans="1:21" ht="18.75">
      <c r="A96" s="27"/>
      <c r="B96" s="23"/>
      <c r="C96" s="211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</row>
    <row r="97" spans="1:21" ht="12.75">
      <c r="A97" s="26"/>
      <c r="B97" s="23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</row>
    <row r="98" spans="1:21" ht="12.75">
      <c r="A98" s="27"/>
      <c r="B98" s="23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</row>
    <row r="99" spans="1:21" ht="12.75">
      <c r="A99" s="28"/>
      <c r="B99" s="23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</row>
    <row r="100" spans="1:21" ht="30" customHeight="1">
      <c r="A100" s="38"/>
      <c r="B100" s="29"/>
      <c r="C100" s="212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</row>
    <row r="101" spans="1:21" ht="15.75">
      <c r="A101" s="30"/>
      <c r="B101" s="29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</row>
    <row r="102" spans="1:21" ht="15.75" customHeight="1">
      <c r="A102" s="32"/>
      <c r="B102" s="25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</row>
    <row r="103" spans="1:21" ht="12.75">
      <c r="A103" s="25"/>
      <c r="B103" s="2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</row>
    <row r="104" spans="1:21" ht="15.75">
      <c r="A104" s="35"/>
      <c r="B104" s="25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</row>
    <row r="105" spans="1:21" ht="12.75">
      <c r="A105" s="25"/>
      <c r="B105" s="2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</row>
    <row r="106" spans="1:21" ht="15.75">
      <c r="A106" s="35"/>
      <c r="B106" s="25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</row>
    <row r="107" spans="1:21" ht="12.75">
      <c r="A107" s="25"/>
      <c r="B107" s="2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</row>
    <row r="108" spans="1:21" ht="12.75">
      <c r="A108" s="25"/>
      <c r="B108" s="25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</row>
    <row r="109" spans="1:21" ht="12.75">
      <c r="A109" s="25"/>
      <c r="B109" s="25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</row>
    <row r="110" spans="1:21" ht="12.75">
      <c r="A110" s="25"/>
      <c r="B110" s="25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</row>
    <row r="111" spans="1:21" ht="12.75">
      <c r="A111" s="25"/>
      <c r="B111" s="25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</row>
    <row r="112" spans="1:21" ht="12.75">
      <c r="A112" s="25"/>
      <c r="B112" s="25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</row>
    <row r="113" spans="1:21" ht="12.75">
      <c r="A113" s="25"/>
      <c r="B113" s="25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</row>
    <row r="114" spans="1:21" ht="12.75">
      <c r="A114" s="25"/>
      <c r="B114" s="25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</row>
    <row r="115" spans="1:21" ht="12.75">
      <c r="A115" s="25"/>
      <c r="B115" s="25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</row>
    <row r="116" spans="1:21" ht="12.75">
      <c r="A116" s="36"/>
      <c r="B116" s="25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</row>
    <row r="117" spans="1:21" ht="12.75">
      <c r="A117" s="36"/>
      <c r="B117" s="25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</row>
    <row r="118" spans="1:21" ht="12.75">
      <c r="A118" s="25"/>
      <c r="B118" s="25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</row>
    <row r="119" spans="1:21" ht="12.75">
      <c r="A119" s="25"/>
      <c r="B119" s="25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</row>
    <row r="120" spans="1:21" ht="12.75">
      <c r="A120" s="25"/>
      <c r="B120" s="25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</row>
    <row r="121" spans="1:21" ht="12.75">
      <c r="A121" s="25"/>
      <c r="B121" s="25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</row>
    <row r="122" spans="1:21" ht="12.75">
      <c r="A122" s="25"/>
      <c r="B122" s="25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</row>
    <row r="123" spans="1:21" ht="12.75">
      <c r="A123" s="25"/>
      <c r="B123" s="25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</row>
    <row r="124" spans="1:21" ht="12.75">
      <c r="A124" s="25"/>
      <c r="B124" s="25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</row>
    <row r="125" spans="1:21" ht="12.75">
      <c r="A125" s="25"/>
      <c r="B125" s="25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</row>
    <row r="126" spans="1:21" ht="12.75">
      <c r="A126" s="25"/>
      <c r="B126" s="25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</row>
    <row r="127" spans="1:21" ht="12.75">
      <c r="A127" s="36"/>
      <c r="B127" s="25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</row>
    <row r="128" spans="1:21" ht="12.75">
      <c r="A128" s="36"/>
      <c r="B128" s="25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</row>
    <row r="129" spans="1:21" ht="12.75">
      <c r="A129" s="25"/>
      <c r="B129" s="25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</row>
    <row r="130" spans="1:21" ht="12.75">
      <c r="A130" s="25"/>
      <c r="B130" s="25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</row>
    <row r="131" spans="1:21" ht="12.75">
      <c r="A131" s="25"/>
      <c r="B131" s="25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</row>
    <row r="132" spans="1:21" ht="12.75">
      <c r="A132" s="25"/>
      <c r="B132" s="25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</row>
    <row r="133" spans="1:21" ht="12.75">
      <c r="A133" s="25"/>
      <c r="B133" s="25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</row>
    <row r="134" spans="1:21" ht="12.75">
      <c r="A134" s="25"/>
      <c r="B134" s="25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</row>
    <row r="135" spans="1:21" ht="12.75">
      <c r="A135" s="25"/>
      <c r="B135" s="25"/>
      <c r="C135" s="216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</row>
    <row r="136" spans="1:21" ht="12.75">
      <c r="A136" s="25"/>
      <c r="B136" s="25"/>
      <c r="C136" s="216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</row>
    <row r="137" spans="1:21" ht="12.75">
      <c r="A137" s="25"/>
      <c r="B137" s="25"/>
      <c r="C137" s="214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</row>
    <row r="138" spans="1:21" ht="12.75">
      <c r="A138" s="25"/>
      <c r="B138" s="25"/>
      <c r="C138" s="214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</row>
    <row r="139" spans="1:21" ht="12.75">
      <c r="A139" s="25"/>
      <c r="B139" s="25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</row>
    <row r="140" spans="1:21" ht="12.75">
      <c r="A140" s="25"/>
      <c r="B140" s="25"/>
      <c r="C140" s="214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</row>
    <row r="141" spans="1:21" ht="12.75">
      <c r="A141" s="25"/>
      <c r="B141" s="25"/>
      <c r="C141" s="214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</row>
    <row r="142" spans="1:21" ht="12.75">
      <c r="A142" s="25"/>
      <c r="B142" s="25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</row>
    <row r="143" spans="1:21" ht="12.75">
      <c r="A143" s="25"/>
      <c r="B143" s="25"/>
      <c r="C143" s="214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</row>
    <row r="144" spans="1:21" ht="12.75">
      <c r="A144" s="25"/>
      <c r="B144" s="25"/>
      <c r="C144" s="214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</row>
    <row r="145" spans="1:21" ht="12.75">
      <c r="A145" s="25"/>
      <c r="B145" s="25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</row>
    <row r="146" spans="1:21" ht="12.75">
      <c r="A146" s="25"/>
      <c r="B146" s="25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</row>
    <row r="147" spans="1:21" ht="12.75">
      <c r="A147" s="25"/>
      <c r="B147" s="25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</row>
    <row r="148" spans="1:21" ht="12.75">
      <c r="A148" s="25"/>
      <c r="B148" s="25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</row>
    <row r="149" spans="1:21" ht="12.75">
      <c r="A149" s="25"/>
      <c r="B149" s="25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</row>
    <row r="150" spans="1:21" ht="12.75">
      <c r="A150" s="25"/>
      <c r="B150" s="25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</row>
    <row r="151" spans="1:21" ht="12.75">
      <c r="A151" s="25"/>
      <c r="B151" s="25"/>
      <c r="C151" s="216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</row>
    <row r="152" spans="1:21" ht="12.75">
      <c r="A152" s="25"/>
      <c r="B152" s="25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</row>
    <row r="153" spans="1:21" ht="12.75">
      <c r="A153" s="25"/>
      <c r="B153" s="25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</row>
    <row r="154" spans="1:21" ht="12.75">
      <c r="A154" s="25"/>
      <c r="B154" s="25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</row>
    <row r="155" spans="1:21" ht="12.75">
      <c r="A155" s="25"/>
      <c r="B155" s="25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</row>
  </sheetData>
  <sheetProtection/>
  <mergeCells count="30"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15:D15"/>
    <mergeCell ref="A18:U18"/>
    <mergeCell ref="A20:A21"/>
    <mergeCell ref="C20:C21"/>
    <mergeCell ref="D20:D21"/>
    <mergeCell ref="E20:E21"/>
    <mergeCell ref="F20:F21"/>
    <mergeCell ref="G20:G21"/>
    <mergeCell ref="H20:H21"/>
    <mergeCell ref="I20:I21"/>
    <mergeCell ref="B11:C11"/>
    <mergeCell ref="B12:C12"/>
    <mergeCell ref="B13:C13"/>
    <mergeCell ref="B14:C14"/>
    <mergeCell ref="C5:H5"/>
    <mergeCell ref="B7:H7"/>
    <mergeCell ref="B6:I6"/>
    <mergeCell ref="B8:H8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R144"/>
  <sheetViews>
    <sheetView view="pageBreakPreview" zoomScale="70" zoomScaleSheetLayoutView="70" zoomScalePageLayoutView="0" workbookViewId="0" topLeftCell="A7">
      <selection activeCell="A19" sqref="A19"/>
    </sheetView>
  </sheetViews>
  <sheetFormatPr defaultColWidth="9.00390625" defaultRowHeight="12.75"/>
  <cols>
    <col min="1" max="1" width="57.625" style="8" customWidth="1"/>
    <col min="2" max="2" width="35.00390625" style="8" customWidth="1"/>
    <col min="3" max="3" width="15.00390625" style="8" customWidth="1"/>
    <col min="4" max="21" width="9.125" style="8" hidden="1" customWidth="1"/>
    <col min="22" max="22" width="13.75390625" style="8" customWidth="1"/>
    <col min="23" max="16384" width="9.125" style="8" customWidth="1"/>
  </cols>
  <sheetData>
    <row r="1" spans="2:3" ht="15.75" hidden="1">
      <c r="B1" s="101" t="s">
        <v>20</v>
      </c>
      <c r="C1" s="68"/>
    </row>
    <row r="2" spans="2:3" ht="15.75" hidden="1">
      <c r="B2" s="101" t="s">
        <v>208</v>
      </c>
      <c r="C2" s="68"/>
    </row>
    <row r="3" spans="2:3" ht="15.75" hidden="1">
      <c r="B3" s="101" t="s">
        <v>398</v>
      </c>
      <c r="C3" s="68"/>
    </row>
    <row r="4" spans="2:3" ht="15.75" hidden="1">
      <c r="B4" s="101" t="s">
        <v>431</v>
      </c>
      <c r="C4" s="68"/>
    </row>
    <row r="5" ht="12.75" hidden="1"/>
    <row r="6" ht="12.75" hidden="1"/>
    <row r="7" spans="2:22" ht="15.75">
      <c r="B7" s="101" t="s">
        <v>20</v>
      </c>
      <c r="C7" s="68"/>
      <c r="D7" s="100"/>
      <c r="V7" s="68"/>
    </row>
    <row r="8" spans="2:22" ht="15.75">
      <c r="B8" s="101" t="s">
        <v>208</v>
      </c>
      <c r="C8" s="68"/>
      <c r="D8" s="100"/>
      <c r="V8" s="68"/>
    </row>
    <row r="9" spans="2:22" ht="15.75">
      <c r="B9" s="68" t="s">
        <v>434</v>
      </c>
      <c r="C9" s="68"/>
      <c r="D9" s="68"/>
      <c r="V9" s="68"/>
    </row>
    <row r="10" spans="2:22" ht="15.75" hidden="1">
      <c r="B10" s="68"/>
      <c r="C10" s="68"/>
      <c r="D10" s="68"/>
      <c r="V10" s="68"/>
    </row>
    <row r="11" spans="2:22" ht="15.75">
      <c r="B11" s="489" t="s">
        <v>525</v>
      </c>
      <c r="C11" s="489"/>
      <c r="D11" s="489"/>
      <c r="V11" s="68"/>
    </row>
    <row r="12" spans="2:3" ht="15.75">
      <c r="B12" s="489"/>
      <c r="C12" s="489"/>
    </row>
    <row r="14" spans="1:22" ht="47.25" customHeight="1">
      <c r="A14" s="490" t="s">
        <v>496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508"/>
    </row>
    <row r="15" spans="1:22" ht="18" customHeight="1">
      <c r="A15" s="67"/>
      <c r="B15" s="69" t="s">
        <v>360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7.25" customHeight="1">
      <c r="A16" s="491" t="s">
        <v>361</v>
      </c>
      <c r="B16" s="193" t="s">
        <v>362</v>
      </c>
      <c r="C16" s="493">
        <v>2023</v>
      </c>
      <c r="D16" s="495" t="s">
        <v>363</v>
      </c>
      <c r="E16" s="506" t="s">
        <v>364</v>
      </c>
      <c r="F16" s="506" t="s">
        <v>365</v>
      </c>
      <c r="G16" s="506" t="s">
        <v>366</v>
      </c>
      <c r="H16" s="506" t="s">
        <v>367</v>
      </c>
      <c r="I16" s="506" t="s">
        <v>368</v>
      </c>
      <c r="J16" s="506" t="s">
        <v>369</v>
      </c>
      <c r="K16" s="509" t="s">
        <v>370</v>
      </c>
      <c r="L16" s="506" t="s">
        <v>371</v>
      </c>
      <c r="M16" s="506" t="s">
        <v>372</v>
      </c>
      <c r="N16" s="506" t="s">
        <v>373</v>
      </c>
      <c r="O16" s="506" t="s">
        <v>374</v>
      </c>
      <c r="P16" s="506" t="s">
        <v>375</v>
      </c>
      <c r="Q16" s="506" t="s">
        <v>376</v>
      </c>
      <c r="R16" s="506" t="s">
        <v>377</v>
      </c>
      <c r="S16" s="506" t="s">
        <v>378</v>
      </c>
      <c r="T16" s="506" t="s">
        <v>379</v>
      </c>
      <c r="U16" s="506" t="s">
        <v>380</v>
      </c>
      <c r="V16" s="493">
        <v>2024</v>
      </c>
    </row>
    <row r="17" spans="1:22" ht="79.5" customHeight="1">
      <c r="A17" s="492"/>
      <c r="B17" s="70" t="s">
        <v>142</v>
      </c>
      <c r="C17" s="494"/>
      <c r="D17" s="495" t="s">
        <v>363</v>
      </c>
      <c r="E17" s="506" t="s">
        <v>364</v>
      </c>
      <c r="F17" s="506" t="s">
        <v>365</v>
      </c>
      <c r="G17" s="506" t="s">
        <v>366</v>
      </c>
      <c r="H17" s="506" t="s">
        <v>367</v>
      </c>
      <c r="I17" s="506" t="s">
        <v>368</v>
      </c>
      <c r="J17" s="506" t="s">
        <v>369</v>
      </c>
      <c r="K17" s="509" t="s">
        <v>370</v>
      </c>
      <c r="L17" s="506" t="s">
        <v>371</v>
      </c>
      <c r="M17" s="506" t="s">
        <v>372</v>
      </c>
      <c r="N17" s="506" t="s">
        <v>373</v>
      </c>
      <c r="O17" s="506" t="s">
        <v>374</v>
      </c>
      <c r="P17" s="506" t="s">
        <v>375</v>
      </c>
      <c r="Q17" s="506" t="s">
        <v>376</v>
      </c>
      <c r="R17" s="506" t="s">
        <v>377</v>
      </c>
      <c r="S17" s="506" t="s">
        <v>378</v>
      </c>
      <c r="T17" s="506" t="s">
        <v>379</v>
      </c>
      <c r="U17" s="507" t="s">
        <v>379</v>
      </c>
      <c r="V17" s="494"/>
    </row>
    <row r="18" spans="1:22" ht="15.75">
      <c r="A18" s="89" t="s">
        <v>206</v>
      </c>
      <c r="B18" s="76" t="s">
        <v>293</v>
      </c>
      <c r="C18" s="229">
        <f>C19+C23+C28+C30+C38+C40+C45+C51</f>
        <v>4713.4400000000005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41"/>
      <c r="V18" s="229">
        <f>V19+V23+V28+V30+V38+V40+V45+V51</f>
        <v>5708.070000000001</v>
      </c>
    </row>
    <row r="19" spans="1:22" ht="15.75">
      <c r="A19" s="89" t="s">
        <v>244</v>
      </c>
      <c r="B19" s="76" t="s">
        <v>294</v>
      </c>
      <c r="C19" s="229">
        <f>C20</f>
        <v>2280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41"/>
      <c r="V19" s="229">
        <f>V20</f>
        <v>2883.87</v>
      </c>
    </row>
    <row r="20" spans="1:22" ht="15.75">
      <c r="A20" s="91" t="s">
        <v>87</v>
      </c>
      <c r="B20" s="77" t="s">
        <v>295</v>
      </c>
      <c r="C20" s="230">
        <f>C21+C22</f>
        <v>2280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41"/>
      <c r="V20" s="230">
        <f>V21+V22</f>
        <v>2883.87</v>
      </c>
    </row>
    <row r="21" spans="1:23" ht="97.5">
      <c r="A21" s="66" t="s">
        <v>407</v>
      </c>
      <c r="B21" s="77" t="s">
        <v>296</v>
      </c>
      <c r="C21" s="277">
        <v>2280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41"/>
      <c r="V21" s="230">
        <v>2883.87</v>
      </c>
      <c r="W21" s="98">
        <f>W22-C22</f>
        <v>0</v>
      </c>
    </row>
    <row r="22" spans="1:22" ht="63" customHeight="1" hidden="1">
      <c r="A22" s="66" t="s">
        <v>126</v>
      </c>
      <c r="B22" s="77" t="s">
        <v>125</v>
      </c>
      <c r="C22" s="230">
        <v>0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41"/>
      <c r="V22" s="230">
        <v>0</v>
      </c>
    </row>
    <row r="23" spans="1:22" ht="31.5">
      <c r="A23" s="157" t="s">
        <v>16</v>
      </c>
      <c r="B23" s="76" t="s">
        <v>310</v>
      </c>
      <c r="C23" s="229">
        <f>C24+C25+C26+C27</f>
        <v>815.78</v>
      </c>
      <c r="D23" s="229">
        <f aca="true" t="shared" si="0" ref="D23:U23">D24+D25+D26+D27</f>
        <v>0</v>
      </c>
      <c r="E23" s="229">
        <f t="shared" si="0"/>
        <v>0</v>
      </c>
      <c r="F23" s="229">
        <f t="shared" si="0"/>
        <v>0</v>
      </c>
      <c r="G23" s="229">
        <f t="shared" si="0"/>
        <v>0</v>
      </c>
      <c r="H23" s="229">
        <f t="shared" si="0"/>
        <v>0</v>
      </c>
      <c r="I23" s="229">
        <f t="shared" si="0"/>
        <v>0</v>
      </c>
      <c r="J23" s="229">
        <f t="shared" si="0"/>
        <v>0</v>
      </c>
      <c r="K23" s="229">
        <f t="shared" si="0"/>
        <v>0</v>
      </c>
      <c r="L23" s="229">
        <f t="shared" si="0"/>
        <v>0</v>
      </c>
      <c r="M23" s="229">
        <f t="shared" si="0"/>
        <v>0</v>
      </c>
      <c r="N23" s="229">
        <f t="shared" si="0"/>
        <v>0</v>
      </c>
      <c r="O23" s="229">
        <f t="shared" si="0"/>
        <v>0</v>
      </c>
      <c r="P23" s="229">
        <f t="shared" si="0"/>
        <v>0</v>
      </c>
      <c r="Q23" s="229">
        <f t="shared" si="0"/>
        <v>0</v>
      </c>
      <c r="R23" s="229">
        <f t="shared" si="0"/>
        <v>0</v>
      </c>
      <c r="S23" s="229">
        <f t="shared" si="0"/>
        <v>0</v>
      </c>
      <c r="T23" s="229">
        <f t="shared" si="0"/>
        <v>0</v>
      </c>
      <c r="U23" s="229">
        <f t="shared" si="0"/>
        <v>0</v>
      </c>
      <c r="V23" s="229">
        <f>V24+V25+V26+V27</f>
        <v>881.1000000000001</v>
      </c>
    </row>
    <row r="24" spans="1:24" ht="141.75">
      <c r="A24" s="92" t="s">
        <v>392</v>
      </c>
      <c r="B24" s="77" t="s">
        <v>390</v>
      </c>
      <c r="C24" s="240">
        <v>364.98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41"/>
      <c r="V24" s="240">
        <v>387.93</v>
      </c>
      <c r="X24" s="8">
        <v>351676.73</v>
      </c>
    </row>
    <row r="25" spans="1:24" ht="157.5">
      <c r="A25" s="92" t="s">
        <v>393</v>
      </c>
      <c r="B25" s="77" t="s">
        <v>391</v>
      </c>
      <c r="C25" s="240">
        <v>2.04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41"/>
      <c r="V25" s="240">
        <v>2.24</v>
      </c>
      <c r="X25" s="8">
        <v>3025.46</v>
      </c>
    </row>
    <row r="26" spans="1:24" ht="141.75">
      <c r="A26" s="92" t="s">
        <v>395</v>
      </c>
      <c r="B26" s="77" t="s">
        <v>394</v>
      </c>
      <c r="C26" s="240">
        <v>493.99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41"/>
      <c r="V26" s="240">
        <v>540.71</v>
      </c>
      <c r="X26" s="8">
        <v>733276.58</v>
      </c>
    </row>
    <row r="27" spans="1:24" ht="141.75">
      <c r="A27" s="92" t="s">
        <v>397</v>
      </c>
      <c r="B27" s="77" t="s">
        <v>396</v>
      </c>
      <c r="C27" s="240">
        <v>-45.23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41"/>
      <c r="V27" s="240">
        <v>-49.78</v>
      </c>
      <c r="X27" s="8">
        <v>-67444.31</v>
      </c>
    </row>
    <row r="28" spans="1:22" s="161" customFormat="1" ht="15.75" customHeight="1">
      <c r="A28" s="157" t="s">
        <v>245</v>
      </c>
      <c r="B28" s="76" t="s">
        <v>311</v>
      </c>
      <c r="C28" s="229">
        <f>C29</f>
        <v>2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337"/>
      <c r="V28" s="229">
        <f>V29</f>
        <v>2</v>
      </c>
    </row>
    <row r="29" spans="1:22" ht="15.75" customHeight="1">
      <c r="A29" s="92" t="s">
        <v>207</v>
      </c>
      <c r="B29" s="77" t="s">
        <v>297</v>
      </c>
      <c r="C29" s="230">
        <v>2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41"/>
      <c r="V29" s="230">
        <v>2</v>
      </c>
    </row>
    <row r="30" spans="1:22" ht="15.75">
      <c r="A30" s="157" t="s">
        <v>246</v>
      </c>
      <c r="B30" s="76" t="s">
        <v>312</v>
      </c>
      <c r="C30" s="229">
        <f>C31+C33</f>
        <v>1404.56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41"/>
      <c r="V30" s="229">
        <f>V31+V33</f>
        <v>1729</v>
      </c>
    </row>
    <row r="31" spans="1:22" ht="15.75">
      <c r="A31" s="90" t="s">
        <v>144</v>
      </c>
      <c r="B31" s="77" t="s">
        <v>298</v>
      </c>
      <c r="C31" s="230">
        <f>C32</f>
        <v>27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41"/>
      <c r="V31" s="230">
        <f>V32</f>
        <v>27</v>
      </c>
    </row>
    <row r="32" spans="1:22" ht="47.25">
      <c r="A32" s="91" t="s">
        <v>265</v>
      </c>
      <c r="B32" s="77" t="s">
        <v>299</v>
      </c>
      <c r="C32" s="230">
        <v>27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41"/>
      <c r="V32" s="230">
        <v>27</v>
      </c>
    </row>
    <row r="33" spans="1:22" ht="15.75">
      <c r="A33" s="90" t="s">
        <v>381</v>
      </c>
      <c r="B33" s="77" t="s">
        <v>300</v>
      </c>
      <c r="C33" s="230">
        <f>C35+C36</f>
        <v>1377.56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41"/>
      <c r="V33" s="230">
        <f>V35+V36</f>
        <v>1702</v>
      </c>
    </row>
    <row r="34" spans="1:22" ht="47.25" customHeight="1" hidden="1">
      <c r="A34" s="91" t="s">
        <v>145</v>
      </c>
      <c r="B34" s="77" t="s">
        <v>146</v>
      </c>
      <c r="C34" s="230">
        <f>C35</f>
        <v>1275.56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41"/>
      <c r="V34" s="230">
        <f>V35</f>
        <v>1600</v>
      </c>
    </row>
    <row r="35" spans="1:22" ht="47.25">
      <c r="A35" s="66" t="s">
        <v>226</v>
      </c>
      <c r="B35" s="77" t="s">
        <v>301</v>
      </c>
      <c r="C35" s="230">
        <v>1275.56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41"/>
      <c r="V35" s="230">
        <v>1600</v>
      </c>
    </row>
    <row r="36" spans="1:22" ht="31.5" customHeight="1" hidden="1">
      <c r="A36" s="66" t="s">
        <v>226</v>
      </c>
      <c r="B36" s="77" t="s">
        <v>147</v>
      </c>
      <c r="C36" s="230">
        <f>C37</f>
        <v>102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41"/>
      <c r="V36" s="230">
        <f>V37</f>
        <v>102</v>
      </c>
    </row>
    <row r="37" spans="1:22" ht="47.25">
      <c r="A37" s="66" t="s">
        <v>239</v>
      </c>
      <c r="B37" s="77" t="s">
        <v>302</v>
      </c>
      <c r="C37" s="230">
        <v>102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41"/>
      <c r="V37" s="230">
        <v>102</v>
      </c>
    </row>
    <row r="38" spans="1:22" ht="31.5" customHeight="1" hidden="1">
      <c r="A38" s="91" t="s">
        <v>287</v>
      </c>
      <c r="B38" s="77" t="s">
        <v>384</v>
      </c>
      <c r="C38" s="230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41"/>
      <c r="V38" s="230"/>
    </row>
    <row r="39" spans="1:22" ht="31.5" customHeight="1" hidden="1">
      <c r="A39" s="91" t="s">
        <v>127</v>
      </c>
      <c r="B39" s="77" t="s">
        <v>157</v>
      </c>
      <c r="C39" s="230">
        <v>0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41"/>
      <c r="V39" s="230">
        <v>0</v>
      </c>
    </row>
    <row r="40" spans="1:22" ht="31.5" customHeight="1">
      <c r="A40" s="158" t="s">
        <v>247</v>
      </c>
      <c r="B40" s="76" t="s">
        <v>313</v>
      </c>
      <c r="C40" s="229">
        <f>C41+C44</f>
        <v>172.6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41"/>
      <c r="V40" s="229">
        <f>V41+V44</f>
        <v>172.6</v>
      </c>
    </row>
    <row r="41" spans="1:22" ht="63" customHeight="1">
      <c r="A41" s="91" t="s">
        <v>148</v>
      </c>
      <c r="B41" s="77" t="s">
        <v>458</v>
      </c>
      <c r="C41" s="230">
        <v>106.6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41"/>
      <c r="V41" s="230">
        <v>106.6</v>
      </c>
    </row>
    <row r="42" spans="1:22" ht="63" customHeight="1" hidden="1">
      <c r="A42" s="92" t="s">
        <v>18</v>
      </c>
      <c r="B42" s="77" t="s">
        <v>110</v>
      </c>
      <c r="C42" s="230">
        <v>0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41"/>
      <c r="V42" s="230">
        <v>0</v>
      </c>
    </row>
    <row r="43" spans="1:22" ht="63" customHeight="1" hidden="1">
      <c r="A43" s="92" t="s">
        <v>18</v>
      </c>
      <c r="B43" s="77" t="s">
        <v>110</v>
      </c>
      <c r="C43" s="230">
        <v>0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41"/>
      <c r="V43" s="230">
        <v>0</v>
      </c>
    </row>
    <row r="44" spans="1:252" s="25" customFormat="1" ht="63" customHeight="1">
      <c r="A44" s="93" t="s">
        <v>382</v>
      </c>
      <c r="B44" s="77" t="s">
        <v>303</v>
      </c>
      <c r="C44" s="230">
        <v>66</v>
      </c>
      <c r="D44" s="245"/>
      <c r="E44" s="246"/>
      <c r="F44" s="246"/>
      <c r="G44" s="247"/>
      <c r="H44" s="245"/>
      <c r="I44" s="246"/>
      <c r="J44" s="246"/>
      <c r="K44" s="247"/>
      <c r="L44" s="245"/>
      <c r="M44" s="246"/>
      <c r="N44" s="246"/>
      <c r="O44" s="247"/>
      <c r="P44" s="245"/>
      <c r="Q44" s="246"/>
      <c r="R44" s="246"/>
      <c r="S44" s="247"/>
      <c r="T44" s="245"/>
      <c r="U44" s="248"/>
      <c r="V44" s="230">
        <v>66</v>
      </c>
      <c r="W44" s="30"/>
      <c r="X44" s="72"/>
      <c r="Y44" s="73"/>
      <c r="Z44" s="74"/>
      <c r="AA44" s="30"/>
      <c r="AB44" s="72"/>
      <c r="AC44" s="73"/>
      <c r="AD44" s="74"/>
      <c r="AE44" s="30"/>
      <c r="AF44" s="72"/>
      <c r="AG44" s="73"/>
      <c r="AH44" s="74"/>
      <c r="AI44" s="30"/>
      <c r="AJ44" s="72"/>
      <c r="AK44" s="73"/>
      <c r="AL44" s="74"/>
      <c r="AM44" s="30"/>
      <c r="AN44" s="72"/>
      <c r="AO44" s="73"/>
      <c r="AP44" s="74"/>
      <c r="AQ44" s="30"/>
      <c r="AR44" s="72"/>
      <c r="AS44" s="73"/>
      <c r="AT44" s="74"/>
      <c r="AU44" s="30"/>
      <c r="AV44" s="72"/>
      <c r="AW44" s="73"/>
      <c r="AX44" s="74"/>
      <c r="AY44" s="30"/>
      <c r="AZ44" s="72"/>
      <c r="BA44" s="73"/>
      <c r="BB44" s="74"/>
      <c r="BC44" s="30"/>
      <c r="BD44" s="72"/>
      <c r="BE44" s="73"/>
      <c r="BF44" s="74"/>
      <c r="BG44" s="30"/>
      <c r="BH44" s="72"/>
      <c r="BI44" s="73"/>
      <c r="BJ44" s="74"/>
      <c r="BK44" s="30"/>
      <c r="BL44" s="72"/>
      <c r="BM44" s="73"/>
      <c r="BN44" s="74"/>
      <c r="BO44" s="30"/>
      <c r="BP44" s="72"/>
      <c r="BQ44" s="73"/>
      <c r="BR44" s="74"/>
      <c r="BS44" s="30"/>
      <c r="BT44" s="72"/>
      <c r="BU44" s="73"/>
      <c r="BV44" s="74"/>
      <c r="BW44" s="30"/>
      <c r="BX44" s="72"/>
      <c r="BY44" s="73"/>
      <c r="BZ44" s="74"/>
      <c r="CA44" s="30"/>
      <c r="CB44" s="72"/>
      <c r="CC44" s="73"/>
      <c r="CD44" s="74"/>
      <c r="CE44" s="30"/>
      <c r="CF44" s="72"/>
      <c r="CG44" s="73"/>
      <c r="CH44" s="74"/>
      <c r="CI44" s="30"/>
      <c r="CJ44" s="72"/>
      <c r="CK44" s="73"/>
      <c r="CL44" s="74"/>
      <c r="CM44" s="30"/>
      <c r="CN44" s="72"/>
      <c r="CO44" s="73"/>
      <c r="CP44" s="74"/>
      <c r="CQ44" s="30"/>
      <c r="CR44" s="72"/>
      <c r="CS44" s="73"/>
      <c r="CT44" s="74"/>
      <c r="CU44" s="30"/>
      <c r="CV44" s="72"/>
      <c r="CW44" s="73"/>
      <c r="CX44" s="74"/>
      <c r="CY44" s="30"/>
      <c r="CZ44" s="72"/>
      <c r="DA44" s="73"/>
      <c r="DB44" s="74"/>
      <c r="DC44" s="30"/>
      <c r="DD44" s="72"/>
      <c r="DE44" s="73"/>
      <c r="DF44" s="74"/>
      <c r="DG44" s="30"/>
      <c r="DH44" s="72"/>
      <c r="DI44" s="73"/>
      <c r="DJ44" s="74"/>
      <c r="DK44" s="30"/>
      <c r="DL44" s="72"/>
      <c r="DM44" s="73"/>
      <c r="DN44" s="74"/>
      <c r="DO44" s="30"/>
      <c r="DP44" s="72"/>
      <c r="DQ44" s="73"/>
      <c r="DR44" s="74"/>
      <c r="DS44" s="30"/>
      <c r="DT44" s="72"/>
      <c r="DU44" s="73"/>
      <c r="DV44" s="74"/>
      <c r="DW44" s="30"/>
      <c r="DX44" s="72"/>
      <c r="DY44" s="73"/>
      <c r="DZ44" s="74"/>
      <c r="EA44" s="30"/>
      <c r="EB44" s="72"/>
      <c r="EC44" s="73"/>
      <c r="ED44" s="74"/>
      <c r="EE44" s="30"/>
      <c r="EF44" s="72"/>
      <c r="EG44" s="73"/>
      <c r="EH44" s="74"/>
      <c r="EI44" s="30"/>
      <c r="EJ44" s="72"/>
      <c r="EK44" s="73"/>
      <c r="EL44" s="74"/>
      <c r="EM44" s="30"/>
      <c r="EN44" s="72"/>
      <c r="EO44" s="73"/>
      <c r="EP44" s="74"/>
      <c r="EQ44" s="30"/>
      <c r="ER44" s="72"/>
      <c r="ES44" s="73"/>
      <c r="ET44" s="74"/>
      <c r="EU44" s="30"/>
      <c r="EV44" s="72"/>
      <c r="EW44" s="73"/>
      <c r="EX44" s="74"/>
      <c r="EY44" s="30"/>
      <c r="EZ44" s="72"/>
      <c r="FA44" s="73"/>
      <c r="FB44" s="74"/>
      <c r="FC44" s="30"/>
      <c r="FD44" s="72"/>
      <c r="FE44" s="73"/>
      <c r="FF44" s="74"/>
      <c r="FG44" s="30"/>
      <c r="FH44" s="72"/>
      <c r="FI44" s="73"/>
      <c r="FJ44" s="74"/>
      <c r="FK44" s="30"/>
      <c r="FL44" s="72"/>
      <c r="FM44" s="73"/>
      <c r="FN44" s="74"/>
      <c r="FO44" s="30"/>
      <c r="FP44" s="72"/>
      <c r="FQ44" s="73"/>
      <c r="FR44" s="74"/>
      <c r="FS44" s="30"/>
      <c r="FT44" s="72"/>
      <c r="FU44" s="73"/>
      <c r="FV44" s="74"/>
      <c r="FW44" s="30"/>
      <c r="FX44" s="72"/>
      <c r="FY44" s="73"/>
      <c r="FZ44" s="74"/>
      <c r="GA44" s="30"/>
      <c r="GB44" s="72"/>
      <c r="GC44" s="73"/>
      <c r="GD44" s="74"/>
      <c r="GE44" s="30"/>
      <c r="GF44" s="72"/>
      <c r="GG44" s="73"/>
      <c r="GH44" s="74"/>
      <c r="GI44" s="30"/>
      <c r="GJ44" s="72"/>
      <c r="GK44" s="73"/>
      <c r="GL44" s="74"/>
      <c r="GM44" s="30"/>
      <c r="GN44" s="72"/>
      <c r="GO44" s="73"/>
      <c r="GP44" s="74"/>
      <c r="GQ44" s="30"/>
      <c r="GR44" s="72"/>
      <c r="GS44" s="73"/>
      <c r="GT44" s="74"/>
      <c r="GU44" s="30"/>
      <c r="GV44" s="72"/>
      <c r="GW44" s="73"/>
      <c r="GX44" s="74"/>
      <c r="GY44" s="30"/>
      <c r="GZ44" s="72"/>
      <c r="HA44" s="73"/>
      <c r="HB44" s="74"/>
      <c r="HC44" s="30"/>
      <c r="HD44" s="72"/>
      <c r="HE44" s="73"/>
      <c r="HF44" s="74"/>
      <c r="HG44" s="30"/>
      <c r="HH44" s="72"/>
      <c r="HI44" s="73"/>
      <c r="HJ44" s="74"/>
      <c r="HK44" s="30"/>
      <c r="HL44" s="72"/>
      <c r="HM44" s="73"/>
      <c r="HN44" s="74"/>
      <c r="HO44" s="30"/>
      <c r="HP44" s="72"/>
      <c r="HQ44" s="73"/>
      <c r="HR44" s="74"/>
      <c r="HS44" s="30"/>
      <c r="HT44" s="72"/>
      <c r="HU44" s="73"/>
      <c r="HV44" s="74"/>
      <c r="HW44" s="30"/>
      <c r="HX44" s="72"/>
      <c r="HY44" s="73"/>
      <c r="HZ44" s="74"/>
      <c r="IA44" s="30"/>
      <c r="IB44" s="72"/>
      <c r="IC44" s="73"/>
      <c r="ID44" s="74"/>
      <c r="IE44" s="30"/>
      <c r="IF44" s="72"/>
      <c r="IG44" s="73"/>
      <c r="IH44" s="74"/>
      <c r="II44" s="30"/>
      <c r="IJ44" s="72"/>
      <c r="IK44" s="73"/>
      <c r="IL44" s="74"/>
      <c r="IM44" s="30"/>
      <c r="IN44" s="72"/>
      <c r="IO44" s="73"/>
      <c r="IP44" s="74"/>
      <c r="IQ44" s="30"/>
      <c r="IR44" s="72"/>
    </row>
    <row r="45" spans="1:22" s="161" customFormat="1" ht="31.5">
      <c r="A45" s="160" t="s">
        <v>266</v>
      </c>
      <c r="B45" s="76" t="s">
        <v>314</v>
      </c>
      <c r="C45" s="229">
        <f>C46+C47+C48</f>
        <v>38.5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337"/>
      <c r="V45" s="229">
        <f>V46+V47+V48</f>
        <v>39.5</v>
      </c>
    </row>
    <row r="46" spans="1:22" ht="31.5" hidden="1">
      <c r="A46" s="93" t="s">
        <v>267</v>
      </c>
      <c r="B46" s="77" t="s">
        <v>304</v>
      </c>
      <c r="C46" s="230">
        <v>0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41"/>
      <c r="V46" s="230">
        <v>0</v>
      </c>
    </row>
    <row r="47" spans="1:22" ht="48" thickBot="1">
      <c r="A47" s="93" t="s">
        <v>268</v>
      </c>
      <c r="B47" s="77" t="s">
        <v>305</v>
      </c>
      <c r="C47" s="230">
        <v>38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41"/>
      <c r="V47" s="230">
        <v>39</v>
      </c>
    </row>
    <row r="48" spans="1:22" ht="32.25" thickBot="1">
      <c r="A48" s="232" t="s">
        <v>28</v>
      </c>
      <c r="B48" s="224" t="s">
        <v>29</v>
      </c>
      <c r="C48" s="233">
        <v>0.5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41"/>
      <c r="V48" s="230">
        <v>0.5</v>
      </c>
    </row>
    <row r="49" spans="1:22" ht="31.5" customHeight="1" hidden="1">
      <c r="A49" s="93" t="s">
        <v>149</v>
      </c>
      <c r="B49" s="77" t="s">
        <v>150</v>
      </c>
      <c r="C49" s="230">
        <f>C50</f>
        <v>0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41"/>
      <c r="V49" s="230">
        <f>V50</f>
        <v>0</v>
      </c>
    </row>
    <row r="50" spans="1:22" ht="47.25" customHeight="1" hidden="1">
      <c r="A50" s="93" t="s">
        <v>209</v>
      </c>
      <c r="B50" s="77" t="s">
        <v>112</v>
      </c>
      <c r="C50" s="230">
        <v>0</v>
      </c>
      <c r="D50" s="249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41"/>
      <c r="V50" s="230">
        <v>0</v>
      </c>
    </row>
    <row r="51" spans="1:22" s="161" customFormat="1" ht="15.75" hidden="1">
      <c r="A51" s="190" t="s">
        <v>269</v>
      </c>
      <c r="B51" s="169" t="s">
        <v>315</v>
      </c>
      <c r="C51" s="250">
        <f>C52</f>
        <v>0</v>
      </c>
      <c r="D51" s="251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337"/>
      <c r="V51" s="250">
        <f>V52</f>
        <v>0</v>
      </c>
    </row>
    <row r="52" spans="1:22" ht="31.5" customHeight="1" hidden="1">
      <c r="A52" s="149" t="s">
        <v>223</v>
      </c>
      <c r="B52" s="150" t="s">
        <v>224</v>
      </c>
      <c r="C52" s="252">
        <f>C53</f>
        <v>0</v>
      </c>
      <c r="D52" s="249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41"/>
      <c r="V52" s="252">
        <f>V53</f>
        <v>0</v>
      </c>
    </row>
    <row r="53" spans="1:22" ht="47.25" hidden="1">
      <c r="A53" s="149" t="s">
        <v>270</v>
      </c>
      <c r="B53" s="150" t="s">
        <v>306</v>
      </c>
      <c r="C53" s="235">
        <v>0</v>
      </c>
      <c r="D53" s="249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41"/>
      <c r="V53" s="235">
        <v>0</v>
      </c>
    </row>
    <row r="54" spans="1:22" s="161" customFormat="1" ht="15.75">
      <c r="A54" s="160" t="s">
        <v>385</v>
      </c>
      <c r="B54" s="76" t="s">
        <v>316</v>
      </c>
      <c r="C54" s="229">
        <f>C55+C77+C80</f>
        <v>10800.199999999999</v>
      </c>
      <c r="D54" s="251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337"/>
      <c r="V54" s="229">
        <f>V55+V77+V80</f>
        <v>4944.3</v>
      </c>
    </row>
    <row r="55" spans="1:22" s="161" customFormat="1" ht="31.5">
      <c r="A55" s="160" t="s">
        <v>271</v>
      </c>
      <c r="B55" s="76" t="s">
        <v>317</v>
      </c>
      <c r="C55" s="229">
        <f>C56+C60+C70+C75</f>
        <v>10800.199999999999</v>
      </c>
      <c r="D55" s="251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337"/>
      <c r="V55" s="229">
        <f>V56+V60+V70+V75</f>
        <v>4944.3</v>
      </c>
    </row>
    <row r="56" spans="1:22" s="161" customFormat="1" ht="31.5">
      <c r="A56" s="168" t="s">
        <v>272</v>
      </c>
      <c r="B56" s="76" t="s">
        <v>22</v>
      </c>
      <c r="C56" s="229">
        <f>C57</f>
        <v>4432.5</v>
      </c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337"/>
      <c r="V56" s="229">
        <f>V57</f>
        <v>4390.5</v>
      </c>
    </row>
    <row r="57" spans="1:22" ht="33.75" customHeight="1">
      <c r="A57" s="66" t="s">
        <v>459</v>
      </c>
      <c r="B57" s="77" t="s">
        <v>454</v>
      </c>
      <c r="C57" s="230">
        <v>4432.5</v>
      </c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41"/>
      <c r="V57" s="230">
        <v>4390.5</v>
      </c>
    </row>
    <row r="58" spans="1:22" ht="31.5" customHeight="1" hidden="1">
      <c r="A58" s="93" t="s">
        <v>37</v>
      </c>
      <c r="B58" s="77" t="s">
        <v>91</v>
      </c>
      <c r="C58" s="230">
        <v>0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41"/>
      <c r="V58" s="230">
        <v>0</v>
      </c>
    </row>
    <row r="59" spans="1:22" ht="47.25" hidden="1">
      <c r="A59" s="93" t="s">
        <v>238</v>
      </c>
      <c r="B59" s="77" t="s">
        <v>433</v>
      </c>
      <c r="C59" s="230">
        <v>0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41"/>
      <c r="V59" s="230">
        <v>0</v>
      </c>
    </row>
    <row r="60" spans="1:22" ht="22.5" customHeight="1">
      <c r="A60" s="66" t="s">
        <v>455</v>
      </c>
      <c r="B60" s="77" t="s">
        <v>457</v>
      </c>
      <c r="C60" s="229">
        <f>C62+C63</f>
        <v>6219.3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337"/>
      <c r="V60" s="229">
        <f>V62</f>
        <v>400</v>
      </c>
    </row>
    <row r="61" spans="1:22" ht="47.25" customHeight="1" hidden="1">
      <c r="A61" s="149" t="s">
        <v>240</v>
      </c>
      <c r="B61" s="150" t="s">
        <v>432</v>
      </c>
      <c r="C61" s="230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41"/>
      <c r="V61" s="230"/>
    </row>
    <row r="62" spans="1:22" ht="29.25" customHeight="1">
      <c r="A62" s="94" t="s">
        <v>402</v>
      </c>
      <c r="B62" s="77" t="s">
        <v>404</v>
      </c>
      <c r="C62" s="230">
        <v>400</v>
      </c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41"/>
      <c r="V62" s="230">
        <v>400</v>
      </c>
    </row>
    <row r="63" spans="1:22" ht="30" customHeight="1">
      <c r="A63" s="94" t="s">
        <v>497</v>
      </c>
      <c r="B63" s="77" t="s">
        <v>404</v>
      </c>
      <c r="C63" s="319">
        <v>5819.3</v>
      </c>
      <c r="D63" s="319"/>
      <c r="E63" s="319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230">
        <v>0</v>
      </c>
    </row>
    <row r="64" spans="1:22" ht="15.75" customHeight="1" hidden="1">
      <c r="A64" s="94" t="s">
        <v>232</v>
      </c>
      <c r="B64" s="77" t="s">
        <v>211</v>
      </c>
      <c r="C64" s="230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41"/>
      <c r="V64" s="230"/>
    </row>
    <row r="65" spans="1:23" ht="78.75" customHeight="1" hidden="1">
      <c r="A65" s="94" t="s">
        <v>141</v>
      </c>
      <c r="B65" s="77" t="s">
        <v>211</v>
      </c>
      <c r="C65" s="230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41"/>
      <c r="V65" s="230"/>
      <c r="W65" s="98"/>
    </row>
    <row r="66" spans="1:23" ht="15.75" customHeight="1" hidden="1">
      <c r="A66" s="94" t="s">
        <v>233</v>
      </c>
      <c r="B66" s="77" t="s">
        <v>211</v>
      </c>
      <c r="C66" s="230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41"/>
      <c r="V66" s="230"/>
      <c r="W66" s="98"/>
    </row>
    <row r="67" spans="1:23" ht="15.75" customHeight="1" hidden="1">
      <c r="A67" s="151" t="s">
        <v>234</v>
      </c>
      <c r="B67" s="77" t="s">
        <v>211</v>
      </c>
      <c r="C67" s="230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41"/>
      <c r="V67" s="230"/>
      <c r="W67" s="98"/>
    </row>
    <row r="68" spans="1:23" ht="15.75" customHeight="1" hidden="1">
      <c r="A68" s="151" t="s">
        <v>235</v>
      </c>
      <c r="B68" s="77" t="s">
        <v>211</v>
      </c>
      <c r="C68" s="230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41"/>
      <c r="V68" s="230"/>
      <c r="W68" s="98"/>
    </row>
    <row r="69" spans="1:23" ht="126" customHeight="1" hidden="1">
      <c r="A69" s="99" t="s">
        <v>262</v>
      </c>
      <c r="B69" s="77" t="s">
        <v>211</v>
      </c>
      <c r="C69" s="230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41"/>
      <c r="V69" s="230"/>
      <c r="W69" s="98"/>
    </row>
    <row r="70" spans="1:23" s="161" customFormat="1" ht="31.5">
      <c r="A70" s="168" t="s">
        <v>274</v>
      </c>
      <c r="B70" s="76" t="s">
        <v>25</v>
      </c>
      <c r="C70" s="229">
        <f>C71+C72</f>
        <v>148.39999999999998</v>
      </c>
      <c r="D70" s="229" t="e">
        <f aca="true" t="shared" si="1" ref="D70:V70">D71+D72</f>
        <v>#REF!</v>
      </c>
      <c r="E70" s="229" t="e">
        <f t="shared" si="1"/>
        <v>#REF!</v>
      </c>
      <c r="F70" s="229" t="e">
        <f t="shared" si="1"/>
        <v>#REF!</v>
      </c>
      <c r="G70" s="229" t="e">
        <f t="shared" si="1"/>
        <v>#REF!</v>
      </c>
      <c r="H70" s="229" t="e">
        <f t="shared" si="1"/>
        <v>#REF!</v>
      </c>
      <c r="I70" s="229" t="e">
        <f t="shared" si="1"/>
        <v>#REF!</v>
      </c>
      <c r="J70" s="229" t="e">
        <f t="shared" si="1"/>
        <v>#REF!</v>
      </c>
      <c r="K70" s="229" t="e">
        <f t="shared" si="1"/>
        <v>#REF!</v>
      </c>
      <c r="L70" s="229" t="e">
        <f t="shared" si="1"/>
        <v>#REF!</v>
      </c>
      <c r="M70" s="229" t="e">
        <f t="shared" si="1"/>
        <v>#REF!</v>
      </c>
      <c r="N70" s="229" t="e">
        <f t="shared" si="1"/>
        <v>#REF!</v>
      </c>
      <c r="O70" s="229" t="e">
        <f t="shared" si="1"/>
        <v>#REF!</v>
      </c>
      <c r="P70" s="229" t="e">
        <f t="shared" si="1"/>
        <v>#REF!</v>
      </c>
      <c r="Q70" s="229" t="e">
        <f t="shared" si="1"/>
        <v>#REF!</v>
      </c>
      <c r="R70" s="229" t="e">
        <f t="shared" si="1"/>
        <v>#REF!</v>
      </c>
      <c r="S70" s="229" t="e">
        <f t="shared" si="1"/>
        <v>#REF!</v>
      </c>
      <c r="T70" s="229" t="e">
        <f t="shared" si="1"/>
        <v>#REF!</v>
      </c>
      <c r="U70" s="229" t="e">
        <f t="shared" si="1"/>
        <v>#REF!</v>
      </c>
      <c r="V70" s="229">
        <f t="shared" si="1"/>
        <v>153.79999999999998</v>
      </c>
      <c r="W70" s="191"/>
    </row>
    <row r="71" spans="1:23" ht="47.25">
      <c r="A71" s="93" t="s">
        <v>276</v>
      </c>
      <c r="B71" s="77" t="s">
        <v>30</v>
      </c>
      <c r="C71" s="230">
        <v>0.7</v>
      </c>
      <c r="D71" s="230" t="e">
        <f>D72+#REF!</f>
        <v>#REF!</v>
      </c>
      <c r="E71" s="230" t="e">
        <f>E72+#REF!</f>
        <v>#REF!</v>
      </c>
      <c r="F71" s="230" t="e">
        <f>F72+#REF!</f>
        <v>#REF!</v>
      </c>
      <c r="G71" s="230" t="e">
        <f>G72+#REF!</f>
        <v>#REF!</v>
      </c>
      <c r="H71" s="230" t="e">
        <f>H72+#REF!</f>
        <v>#REF!</v>
      </c>
      <c r="I71" s="230" t="e">
        <f>I72+#REF!</f>
        <v>#REF!</v>
      </c>
      <c r="J71" s="230" t="e">
        <f>J72+#REF!</f>
        <v>#REF!</v>
      </c>
      <c r="K71" s="230" t="e">
        <f>K72+#REF!</f>
        <v>#REF!</v>
      </c>
      <c r="L71" s="230" t="e">
        <f>L72+#REF!</f>
        <v>#REF!</v>
      </c>
      <c r="M71" s="230" t="e">
        <f>M72+#REF!</f>
        <v>#REF!</v>
      </c>
      <c r="N71" s="230" t="e">
        <f>N72+#REF!</f>
        <v>#REF!</v>
      </c>
      <c r="O71" s="230" t="e">
        <f>O72+#REF!</f>
        <v>#REF!</v>
      </c>
      <c r="P71" s="230" t="e">
        <f>P72+#REF!</f>
        <v>#REF!</v>
      </c>
      <c r="Q71" s="230" t="e">
        <f>Q72+#REF!</f>
        <v>#REF!</v>
      </c>
      <c r="R71" s="230" t="e">
        <f>R72+#REF!</f>
        <v>#REF!</v>
      </c>
      <c r="S71" s="230" t="e">
        <f>S72+#REF!</f>
        <v>#REF!</v>
      </c>
      <c r="T71" s="230" t="e">
        <f>T72+#REF!</f>
        <v>#REF!</v>
      </c>
      <c r="U71" s="230" t="e">
        <f>U72+#REF!</f>
        <v>#REF!</v>
      </c>
      <c r="V71" s="230">
        <v>0.7</v>
      </c>
      <c r="W71" s="98"/>
    </row>
    <row r="72" spans="1:23" ht="36.75" customHeight="1">
      <c r="A72" s="66" t="s">
        <v>275</v>
      </c>
      <c r="B72" s="77" t="s">
        <v>307</v>
      </c>
      <c r="C72" s="218">
        <v>147.7</v>
      </c>
      <c r="D72" s="217">
        <v>105500</v>
      </c>
      <c r="E72" s="217">
        <v>101600</v>
      </c>
      <c r="F72" s="217">
        <v>105500</v>
      </c>
      <c r="G72" s="217">
        <v>101600</v>
      </c>
      <c r="H72" s="217">
        <v>105500</v>
      </c>
      <c r="I72" s="217">
        <v>101600</v>
      </c>
      <c r="J72" s="217">
        <v>105500</v>
      </c>
      <c r="K72" s="217">
        <v>101600</v>
      </c>
      <c r="L72" s="217">
        <v>105500</v>
      </c>
      <c r="M72" s="217">
        <v>101600</v>
      </c>
      <c r="N72" s="217">
        <v>105500</v>
      </c>
      <c r="O72" s="217">
        <v>101600</v>
      </c>
      <c r="P72" s="217">
        <v>105500</v>
      </c>
      <c r="Q72" s="217">
        <v>101600</v>
      </c>
      <c r="R72" s="217">
        <v>105500</v>
      </c>
      <c r="S72" s="217">
        <v>101600</v>
      </c>
      <c r="T72" s="217">
        <v>105500</v>
      </c>
      <c r="U72" s="217">
        <v>101600</v>
      </c>
      <c r="V72" s="218">
        <v>153.1</v>
      </c>
      <c r="W72" s="98"/>
    </row>
    <row r="73" spans="1:23" ht="15.75" customHeight="1" hidden="1">
      <c r="A73" s="93" t="s">
        <v>84</v>
      </c>
      <c r="B73" s="77" t="s">
        <v>68</v>
      </c>
      <c r="C73" s="230">
        <v>64.7</v>
      </c>
      <c r="D73" s="237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9"/>
      <c r="V73" s="230">
        <v>64.7</v>
      </c>
      <c r="W73" s="98"/>
    </row>
    <row r="74" spans="1:23" ht="78.75" customHeight="1" hidden="1">
      <c r="A74" s="93" t="s">
        <v>251</v>
      </c>
      <c r="B74" s="77" t="s">
        <v>68</v>
      </c>
      <c r="C74" s="230">
        <v>0.6</v>
      </c>
      <c r="D74" s="237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9"/>
      <c r="V74" s="230">
        <v>0.6</v>
      </c>
      <c r="W74" s="98"/>
    </row>
    <row r="75" spans="1:23" ht="15.75" customHeight="1" hidden="1">
      <c r="A75" s="93" t="s">
        <v>255</v>
      </c>
      <c r="B75" s="77" t="s">
        <v>387</v>
      </c>
      <c r="C75" s="230">
        <f>C76</f>
        <v>0</v>
      </c>
      <c r="D75" s="237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9"/>
      <c r="V75" s="230">
        <f>V76</f>
        <v>0</v>
      </c>
      <c r="W75" s="98"/>
    </row>
    <row r="76" spans="1:23" ht="47.25" customHeight="1" hidden="1">
      <c r="A76" s="93" t="s">
        <v>254</v>
      </c>
      <c r="B76" s="77" t="s">
        <v>252</v>
      </c>
      <c r="C76" s="230">
        <v>0</v>
      </c>
      <c r="D76" s="237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9"/>
      <c r="V76" s="230">
        <v>0</v>
      </c>
      <c r="W76" s="98"/>
    </row>
    <row r="77" spans="1:23" s="161" customFormat="1" ht="15.75" customHeight="1" hidden="1">
      <c r="A77" s="160" t="s">
        <v>249</v>
      </c>
      <c r="B77" s="76" t="s">
        <v>318</v>
      </c>
      <c r="C77" s="229">
        <f>C78</f>
        <v>0</v>
      </c>
      <c r="D77" s="229">
        <f aca="true" t="shared" si="2" ref="D77:V77">D78</f>
        <v>0</v>
      </c>
      <c r="E77" s="229">
        <f t="shared" si="2"/>
        <v>0</v>
      </c>
      <c r="F77" s="229">
        <f t="shared" si="2"/>
        <v>0</v>
      </c>
      <c r="G77" s="229">
        <f t="shared" si="2"/>
        <v>0</v>
      </c>
      <c r="H77" s="229">
        <f t="shared" si="2"/>
        <v>0</v>
      </c>
      <c r="I77" s="229">
        <f t="shared" si="2"/>
        <v>0</v>
      </c>
      <c r="J77" s="229">
        <f t="shared" si="2"/>
        <v>0</v>
      </c>
      <c r="K77" s="229">
        <f t="shared" si="2"/>
        <v>0</v>
      </c>
      <c r="L77" s="229">
        <f t="shared" si="2"/>
        <v>0</v>
      </c>
      <c r="M77" s="229">
        <f t="shared" si="2"/>
        <v>0</v>
      </c>
      <c r="N77" s="229">
        <f t="shared" si="2"/>
        <v>0</v>
      </c>
      <c r="O77" s="229">
        <f t="shared" si="2"/>
        <v>0</v>
      </c>
      <c r="P77" s="229">
        <f t="shared" si="2"/>
        <v>0</v>
      </c>
      <c r="Q77" s="229">
        <f t="shared" si="2"/>
        <v>0</v>
      </c>
      <c r="R77" s="229">
        <f t="shared" si="2"/>
        <v>0</v>
      </c>
      <c r="S77" s="229">
        <f t="shared" si="2"/>
        <v>0</v>
      </c>
      <c r="T77" s="229">
        <f t="shared" si="2"/>
        <v>0</v>
      </c>
      <c r="U77" s="229">
        <f t="shared" si="2"/>
        <v>0</v>
      </c>
      <c r="V77" s="229">
        <f t="shared" si="2"/>
        <v>0</v>
      </c>
      <c r="W77" s="191"/>
    </row>
    <row r="78" spans="1:23" ht="15.75" customHeight="1" hidden="1">
      <c r="A78" s="93" t="s">
        <v>383</v>
      </c>
      <c r="B78" s="77" t="s">
        <v>309</v>
      </c>
      <c r="C78" s="230">
        <v>0</v>
      </c>
      <c r="D78" s="237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9"/>
      <c r="V78" s="230"/>
      <c r="W78" s="98"/>
    </row>
    <row r="79" spans="1:23" ht="15.75" customHeight="1" hidden="1">
      <c r="A79" s="93" t="s">
        <v>386</v>
      </c>
      <c r="B79" s="77" t="s">
        <v>387</v>
      </c>
      <c r="C79" s="230">
        <v>0</v>
      </c>
      <c r="D79" s="237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9"/>
      <c r="V79" s="230">
        <v>0</v>
      </c>
      <c r="W79" s="98">
        <f>C79-V79</f>
        <v>0</v>
      </c>
    </row>
    <row r="80" spans="1:23" ht="47.25" customHeight="1" hidden="1">
      <c r="A80" s="93" t="s">
        <v>8</v>
      </c>
      <c r="B80" s="77" t="s">
        <v>111</v>
      </c>
      <c r="C80" s="230"/>
      <c r="D80" s="237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9"/>
      <c r="V80" s="230"/>
      <c r="W80" s="98"/>
    </row>
    <row r="81" spans="1:23" ht="15.75">
      <c r="A81" s="93" t="s">
        <v>388</v>
      </c>
      <c r="B81" s="77"/>
      <c r="C81" s="229">
        <f>C18+C54</f>
        <v>15513.64</v>
      </c>
      <c r="D81" s="242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4"/>
      <c r="V81" s="229">
        <f>V18+V54</f>
        <v>10652.37</v>
      </c>
      <c r="W81" s="98"/>
    </row>
    <row r="82" spans="1:24" ht="24.75" customHeight="1">
      <c r="A82" s="57"/>
      <c r="B82" s="29"/>
      <c r="C82" s="25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5"/>
      <c r="W82" s="98"/>
      <c r="X82" s="98"/>
    </row>
    <row r="83" spans="1:22" ht="12.75">
      <c r="A83" s="58"/>
      <c r="B83" s="29"/>
      <c r="C83" s="170"/>
      <c r="D83" s="2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70"/>
    </row>
    <row r="84" spans="1:22" ht="15.75" customHeight="1">
      <c r="A84" s="27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8.75">
      <c r="A85" s="27"/>
      <c r="B85" s="23"/>
      <c r="C85" s="78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78"/>
    </row>
    <row r="86" spans="1:22" ht="12.75">
      <c r="A86" s="26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2.75">
      <c r="A87" s="27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2.75">
      <c r="A88" s="28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30" customHeight="1">
      <c r="A89" s="38"/>
      <c r="B89" s="29"/>
      <c r="C89" s="15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54"/>
    </row>
    <row r="90" spans="1:22" ht="15.75">
      <c r="A90" s="30"/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5.75" customHeight="1">
      <c r="A91" s="32"/>
      <c r="B91" s="2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2.75">
      <c r="A92" s="25"/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5.75">
      <c r="A93" s="35"/>
      <c r="B93" s="2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2.75">
      <c r="A94" s="25"/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5.75">
      <c r="A95" s="35"/>
      <c r="B95" s="2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2.75">
      <c r="A96" s="25"/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.75">
      <c r="A105" s="3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.75">
      <c r="A106" s="3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.75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.75">
      <c r="A117" s="3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.75">
      <c r="A124" s="25"/>
      <c r="B124" s="25"/>
      <c r="C124" s="3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7"/>
    </row>
    <row r="125" spans="1:22" ht="12.75">
      <c r="A125" s="25"/>
      <c r="B125" s="25"/>
      <c r="C125" s="3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7"/>
    </row>
    <row r="126" spans="1:22" ht="12.75">
      <c r="A126" s="25"/>
      <c r="B126" s="25"/>
      <c r="C126" s="3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3"/>
    </row>
    <row r="127" spans="1:22" ht="12.75">
      <c r="A127" s="25"/>
      <c r="B127" s="25"/>
      <c r="C127" s="3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3"/>
    </row>
    <row r="128" spans="1:2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>
      <c r="A129" s="25"/>
      <c r="B129" s="25"/>
      <c r="C129" s="3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3"/>
    </row>
    <row r="130" spans="1:22" ht="12.75">
      <c r="A130" s="25"/>
      <c r="B130" s="25"/>
      <c r="C130" s="3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3"/>
    </row>
    <row r="131" spans="1:2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5"/>
      <c r="B132" s="25"/>
      <c r="C132" s="33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3"/>
    </row>
    <row r="133" spans="1:22" ht="12.75">
      <c r="A133" s="25"/>
      <c r="B133" s="25"/>
      <c r="C133" s="3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3"/>
    </row>
    <row r="134" spans="1:2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5"/>
      <c r="B140" s="25"/>
      <c r="C140" s="3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7"/>
    </row>
    <row r="141" spans="1:2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</sheetData>
  <sheetProtection/>
  <mergeCells count="24">
    <mergeCell ref="B11:D11"/>
    <mergeCell ref="I16:I17"/>
    <mergeCell ref="J16:J17"/>
    <mergeCell ref="M16:M17"/>
    <mergeCell ref="G16:G17"/>
    <mergeCell ref="H16:H17"/>
    <mergeCell ref="A14:V14"/>
    <mergeCell ref="N16:N17"/>
    <mergeCell ref="K16:K17"/>
    <mergeCell ref="L16:L17"/>
    <mergeCell ref="B12:C12"/>
    <mergeCell ref="A16:A17"/>
    <mergeCell ref="C16:C17"/>
    <mergeCell ref="D16:D17"/>
    <mergeCell ref="E16:E17"/>
    <mergeCell ref="F16:F17"/>
    <mergeCell ref="V16:V17"/>
    <mergeCell ref="U16:U17"/>
    <mergeCell ref="O16:O17"/>
    <mergeCell ref="P16:P17"/>
    <mergeCell ref="R16:R17"/>
    <mergeCell ref="S16:S17"/>
    <mergeCell ref="T16:T17"/>
    <mergeCell ref="Q16:Q17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549"/>
  <sheetViews>
    <sheetView view="pageBreakPreview" zoomScaleNormal="81" zoomScaleSheetLayoutView="100" workbookViewId="0" topLeftCell="A14">
      <selection activeCell="W24" sqref="W24"/>
    </sheetView>
  </sheetViews>
  <sheetFormatPr defaultColWidth="9.00390625" defaultRowHeight="12.75"/>
  <cols>
    <col min="1" max="1" width="61.375" style="1" customWidth="1"/>
    <col min="2" max="2" width="5.625" style="1" hidden="1" customWidth="1"/>
    <col min="3" max="3" width="11.00390625" style="4" hidden="1" customWidth="1"/>
    <col min="4" max="4" width="10.25390625" style="2" customWidth="1"/>
    <col min="5" max="5" width="12.125" style="2" customWidth="1"/>
    <col min="6" max="6" width="17.375" style="1" customWidth="1"/>
    <col min="7" max="7" width="9.25390625" style="1" customWidth="1"/>
    <col min="8" max="8" width="16.375" style="5" customWidth="1"/>
    <col min="9" max="9" width="13.25390625" style="5" hidden="1" customWidth="1"/>
    <col min="10" max="10" width="4.875" style="1" hidden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96"/>
    </row>
    <row r="2" spans="4:9" s="8" customFormat="1" ht="15" customHeight="1" hidden="1">
      <c r="D2" s="515" t="s">
        <v>63</v>
      </c>
      <c r="E2" s="516"/>
      <c r="F2" s="516"/>
      <c r="G2" s="516"/>
      <c r="H2" s="516"/>
      <c r="I2" s="516"/>
    </row>
    <row r="3" spans="4:10" s="8" customFormat="1" ht="12.75" customHeight="1" hidden="1">
      <c r="D3" s="517" t="s">
        <v>208</v>
      </c>
      <c r="E3" s="518"/>
      <c r="F3" s="518"/>
      <c r="G3" s="518"/>
      <c r="H3" s="518"/>
      <c r="I3" s="518"/>
      <c r="J3" s="518"/>
    </row>
    <row r="4" spans="4:11" s="8" customFormat="1" ht="15" customHeight="1" hidden="1">
      <c r="D4" s="515"/>
      <c r="E4" s="519"/>
      <c r="F4" s="519"/>
      <c r="G4" s="519"/>
      <c r="H4" s="519"/>
      <c r="I4" s="519"/>
      <c r="J4" s="519"/>
      <c r="K4" s="519"/>
    </row>
    <row r="5" spans="4:10" s="8" customFormat="1" ht="15" customHeight="1" hidden="1">
      <c r="D5" s="515" t="s">
        <v>412</v>
      </c>
      <c r="E5" s="519"/>
      <c r="F5" s="519"/>
      <c r="G5" s="519"/>
      <c r="H5" s="519"/>
      <c r="I5" s="519"/>
      <c r="J5" s="519"/>
    </row>
    <row r="6" spans="4:9" s="8" customFormat="1" ht="15" customHeight="1" hidden="1">
      <c r="D6" s="520" t="s">
        <v>426</v>
      </c>
      <c r="E6" s="519"/>
      <c r="F6" s="519"/>
      <c r="G6" s="519"/>
      <c r="H6" s="519"/>
      <c r="I6" s="519"/>
    </row>
    <row r="7" spans="1:10" s="8" customFormat="1" ht="15" customHeight="1" hidden="1">
      <c r="A7" s="268"/>
      <c r="B7" s="268"/>
      <c r="C7" s="268"/>
      <c r="D7" s="269"/>
      <c r="E7" s="267"/>
      <c r="F7" s="267"/>
      <c r="G7" s="267"/>
      <c r="H7" s="267"/>
      <c r="I7" s="267"/>
      <c r="J7" s="268"/>
    </row>
    <row r="8" spans="1:10" s="8" customFormat="1" ht="15" customHeight="1" hidden="1">
      <c r="A8" s="268"/>
      <c r="B8" s="268"/>
      <c r="C8" s="268"/>
      <c r="D8" s="269"/>
      <c r="E8" s="267"/>
      <c r="F8" s="267"/>
      <c r="G8" s="267"/>
      <c r="H8" s="267"/>
      <c r="I8" s="267"/>
      <c r="J8" s="268"/>
    </row>
    <row r="9" spans="1:10" s="8" customFormat="1" ht="15" customHeight="1" hidden="1">
      <c r="A9" s="268"/>
      <c r="B9" s="268"/>
      <c r="C9" s="268"/>
      <c r="D9" s="269"/>
      <c r="E9" s="267"/>
      <c r="F9" s="267"/>
      <c r="G9" s="267"/>
      <c r="H9" s="267"/>
      <c r="I9" s="267"/>
      <c r="J9" s="268"/>
    </row>
    <row r="10" spans="1:10" s="8" customFormat="1" ht="15" customHeight="1" hidden="1">
      <c r="A10" s="268"/>
      <c r="B10" s="268"/>
      <c r="C10" s="268"/>
      <c r="D10" s="269"/>
      <c r="E10" s="267"/>
      <c r="F10" s="267"/>
      <c r="G10" s="267"/>
      <c r="H10" s="267"/>
      <c r="I10" s="267"/>
      <c r="J10" s="268"/>
    </row>
    <row r="11" spans="1:11" s="8" customFormat="1" ht="12.75" customHeight="1" hidden="1">
      <c r="A11" s="268"/>
      <c r="B11" s="268"/>
      <c r="C11" s="268"/>
      <c r="D11" s="269"/>
      <c r="E11" s="268"/>
      <c r="F11" s="268"/>
      <c r="G11" s="282"/>
      <c r="H11" s="268"/>
      <c r="I11" s="268"/>
      <c r="J11" s="267"/>
      <c r="K11" s="261"/>
    </row>
    <row r="12" spans="1:10" s="8" customFormat="1" ht="15" customHeight="1" hidden="1">
      <c r="A12" s="268"/>
      <c r="B12" s="268"/>
      <c r="C12" s="268"/>
      <c r="D12" s="269"/>
      <c r="E12" s="268"/>
      <c r="F12" s="268"/>
      <c r="G12" s="282"/>
      <c r="H12" s="268"/>
      <c r="I12" s="268"/>
      <c r="J12" s="268"/>
    </row>
    <row r="13" spans="1:10" s="8" customFormat="1" ht="15" customHeight="1" hidden="1">
      <c r="A13" s="283"/>
      <c r="B13" s="283"/>
      <c r="C13" s="283"/>
      <c r="D13" s="284" t="s">
        <v>32</v>
      </c>
      <c r="E13" s="284"/>
      <c r="F13" s="284"/>
      <c r="G13" s="285"/>
      <c r="H13" s="283"/>
      <c r="I13" s="283"/>
      <c r="J13" s="268"/>
    </row>
    <row r="14" spans="1:13" s="8" customFormat="1" ht="15" customHeight="1">
      <c r="A14" s="283"/>
      <c r="B14" s="283"/>
      <c r="C14" s="283"/>
      <c r="D14" s="284"/>
      <c r="E14" s="284"/>
      <c r="F14" s="284"/>
      <c r="G14" s="499" t="s">
        <v>20</v>
      </c>
      <c r="H14" s="501"/>
      <c r="I14" s="501"/>
      <c r="J14" s="501"/>
      <c r="K14" s="501"/>
      <c r="L14" s="501"/>
      <c r="M14" s="69"/>
    </row>
    <row r="15" spans="1:13" s="8" customFormat="1" ht="15" customHeight="1">
      <c r="A15" s="283"/>
      <c r="B15" s="283"/>
      <c r="C15" s="283"/>
      <c r="D15" s="284"/>
      <c r="E15" s="284"/>
      <c r="F15" s="284"/>
      <c r="G15" s="502" t="s">
        <v>208</v>
      </c>
      <c r="H15" s="521"/>
      <c r="I15" s="521"/>
      <c r="J15" s="521"/>
      <c r="K15" s="521"/>
      <c r="L15" s="521"/>
      <c r="M15" s="521"/>
    </row>
    <row r="16" spans="1:13" s="8" customFormat="1" ht="15" customHeight="1">
      <c r="A16" s="283"/>
      <c r="B16" s="283"/>
      <c r="C16" s="283"/>
      <c r="D16" s="284"/>
      <c r="E16" s="284"/>
      <c r="F16" s="502" t="s">
        <v>398</v>
      </c>
      <c r="G16" s="503"/>
      <c r="H16" s="503"/>
      <c r="I16" s="503"/>
      <c r="J16" s="503"/>
      <c r="K16" s="503"/>
      <c r="L16" s="503"/>
      <c r="M16" s="471"/>
    </row>
    <row r="17" spans="1:13" s="8" customFormat="1" ht="15" customHeight="1">
      <c r="A17" s="283"/>
      <c r="B17" s="283"/>
      <c r="C17" s="283"/>
      <c r="D17" s="284"/>
      <c r="E17" s="284"/>
      <c r="F17" s="284"/>
      <c r="G17" s="499" t="s">
        <v>620</v>
      </c>
      <c r="H17" s="501"/>
      <c r="I17" s="501"/>
      <c r="J17" s="501"/>
      <c r="K17" s="501"/>
      <c r="L17" s="501"/>
      <c r="M17" s="69"/>
    </row>
    <row r="18" spans="1:10" s="8" customFormat="1" ht="15" customHeight="1" hidden="1">
      <c r="A18" s="283"/>
      <c r="B18" s="283"/>
      <c r="C18" s="283"/>
      <c r="D18" s="284"/>
      <c r="E18" s="284"/>
      <c r="F18" s="284"/>
      <c r="G18" s="285"/>
      <c r="H18" s="283"/>
      <c r="I18" s="283"/>
      <c r="J18" s="268"/>
    </row>
    <row r="19" spans="1:12" s="8" customFormat="1" ht="18" customHeight="1">
      <c r="A19" s="283"/>
      <c r="B19" s="283"/>
      <c r="C19" s="283"/>
      <c r="D19" s="499"/>
      <c r="E19" s="499"/>
      <c r="F19" s="499"/>
      <c r="G19" s="499"/>
      <c r="H19" s="499"/>
      <c r="I19" s="499"/>
      <c r="J19" s="268"/>
      <c r="K19" s="25"/>
      <c r="L19" s="25"/>
    </row>
    <row r="20" spans="1:10" s="8" customFormat="1" ht="15" customHeight="1">
      <c r="A20" s="283"/>
      <c r="B20" s="283"/>
      <c r="C20" s="283"/>
      <c r="D20" s="499"/>
      <c r="E20" s="500"/>
      <c r="F20" s="500"/>
      <c r="G20" s="500"/>
      <c r="H20" s="500"/>
      <c r="I20" s="459"/>
      <c r="J20" s="268"/>
    </row>
    <row r="21" spans="1:12" s="8" customFormat="1" ht="15" customHeight="1">
      <c r="A21" s="283"/>
      <c r="B21" s="283"/>
      <c r="C21" s="283"/>
      <c r="D21" s="499"/>
      <c r="E21" s="500"/>
      <c r="F21" s="500"/>
      <c r="G21" s="500"/>
      <c r="H21" s="500"/>
      <c r="I21" s="458"/>
      <c r="J21" s="268"/>
      <c r="K21" s="103">
        <f>6940436.62-341231.83</f>
        <v>6599204.79</v>
      </c>
      <c r="L21" s="7"/>
    </row>
    <row r="22" spans="1:12" s="8" customFormat="1" ht="15.75" customHeight="1">
      <c r="A22" s="283"/>
      <c r="B22" s="283"/>
      <c r="C22" s="283"/>
      <c r="D22" s="499"/>
      <c r="E22" s="499"/>
      <c r="F22" s="499"/>
      <c r="G22" s="500"/>
      <c r="H22" s="500"/>
      <c r="I22" s="500"/>
      <c r="J22" s="268"/>
      <c r="K22" s="103"/>
      <c r="L22" s="7"/>
    </row>
    <row r="23" spans="1:10" s="8" customFormat="1" ht="18.75" hidden="1">
      <c r="A23" s="283"/>
      <c r="B23" s="283"/>
      <c r="C23" s="283"/>
      <c r="D23" s="526"/>
      <c r="E23" s="526"/>
      <c r="F23" s="526"/>
      <c r="G23" s="526"/>
      <c r="H23" s="526"/>
      <c r="I23" s="526"/>
      <c r="J23" s="268"/>
    </row>
    <row r="24" spans="1:21" ht="51" customHeight="1">
      <c r="A24" s="527" t="s">
        <v>498</v>
      </c>
      <c r="B24" s="527"/>
      <c r="C24" s="527"/>
      <c r="D24" s="527"/>
      <c r="E24" s="527"/>
      <c r="F24" s="527"/>
      <c r="G24" s="527"/>
      <c r="H24" s="527"/>
      <c r="I24" s="527"/>
      <c r="J24" s="286"/>
      <c r="K24" s="1"/>
      <c r="L24" s="1"/>
      <c r="T24" s="220">
        <f>H29+152.1</f>
        <v>11119.94</v>
      </c>
      <c r="U24" s="220" t="e">
        <f>I29+305.5</f>
        <v>#REF!</v>
      </c>
    </row>
    <row r="25" spans="1:12" ht="1.5" customHeight="1" hidden="1">
      <c r="A25" s="348"/>
      <c r="B25" s="348"/>
      <c r="C25" s="349"/>
      <c r="D25" s="350"/>
      <c r="E25" s="350"/>
      <c r="F25" s="351"/>
      <c r="G25" s="351"/>
      <c r="H25" s="352"/>
      <c r="I25" s="352"/>
      <c r="J25" s="286"/>
      <c r="K25" s="56"/>
      <c r="L25" s="56"/>
    </row>
    <row r="26" spans="1:17" ht="40.5" customHeight="1">
      <c r="A26" s="510" t="s">
        <v>158</v>
      </c>
      <c r="B26" s="49"/>
      <c r="C26" s="512" t="s">
        <v>92</v>
      </c>
      <c r="D26" s="513"/>
      <c r="E26" s="513"/>
      <c r="F26" s="513"/>
      <c r="G26" s="514"/>
      <c r="H26" s="524" t="s">
        <v>120</v>
      </c>
      <c r="I26" s="525"/>
      <c r="J26" s="525"/>
      <c r="K26" s="175" t="s">
        <v>135</v>
      </c>
      <c r="L26" s="175" t="s">
        <v>135</v>
      </c>
      <c r="N26" s="522" t="s">
        <v>58</v>
      </c>
      <c r="O26" s="523"/>
      <c r="P26" s="522" t="s">
        <v>59</v>
      </c>
      <c r="Q26" s="523"/>
    </row>
    <row r="27" spans="1:17" ht="43.5" customHeight="1">
      <c r="A27" s="511"/>
      <c r="B27" s="49"/>
      <c r="C27" s="48" t="s">
        <v>93</v>
      </c>
      <c r="D27" s="353" t="s">
        <v>90</v>
      </c>
      <c r="E27" s="48" t="s">
        <v>89</v>
      </c>
      <c r="F27" s="48" t="s">
        <v>117</v>
      </c>
      <c r="G27" s="48" t="s">
        <v>118</v>
      </c>
      <c r="H27" s="460">
        <v>2022</v>
      </c>
      <c r="I27" s="460">
        <v>2021</v>
      </c>
      <c r="J27" s="286"/>
      <c r="K27" s="175">
        <v>2018</v>
      </c>
      <c r="L27" s="175">
        <v>2019</v>
      </c>
      <c r="N27" s="39">
        <v>2018</v>
      </c>
      <c r="O27" s="39">
        <v>2019</v>
      </c>
      <c r="P27" s="39">
        <v>2018</v>
      </c>
      <c r="Q27" s="39">
        <v>2019</v>
      </c>
    </row>
    <row r="28" spans="1:17" s="3" customFormat="1" ht="18" customHeight="1">
      <c r="A28" s="49">
        <v>1</v>
      </c>
      <c r="B28" s="49"/>
      <c r="C28" s="354">
        <v>2</v>
      </c>
      <c r="D28" s="49">
        <v>3</v>
      </c>
      <c r="E28" s="49">
        <v>4</v>
      </c>
      <c r="F28" s="49">
        <v>5</v>
      </c>
      <c r="G28" s="49">
        <v>6</v>
      </c>
      <c r="H28" s="49">
        <v>7</v>
      </c>
      <c r="I28" s="49">
        <v>7</v>
      </c>
      <c r="J28" s="289"/>
      <c r="K28" s="109">
        <v>7</v>
      </c>
      <c r="L28" s="109">
        <v>7</v>
      </c>
      <c r="N28" s="185"/>
      <c r="O28" s="185"/>
      <c r="P28" s="185"/>
      <c r="Q28" s="185"/>
    </row>
    <row r="29" spans="1:17" s="4" customFormat="1" ht="18.75">
      <c r="A29" s="344" t="s">
        <v>21</v>
      </c>
      <c r="B29" s="344"/>
      <c r="C29" s="355" t="s">
        <v>190</v>
      </c>
      <c r="D29" s="355"/>
      <c r="E29" s="355"/>
      <c r="F29" s="355"/>
      <c r="G29" s="356"/>
      <c r="H29" s="357">
        <f>H30+H107+H115+H121+H147+H203+H211+H223+H229+H235</f>
        <v>10967.84</v>
      </c>
      <c r="I29" s="357" t="e">
        <f>I30+I107+#REF!+I121+I147+I203+I211+I223+I229+I235</f>
        <v>#REF!</v>
      </c>
      <c r="J29" s="320"/>
      <c r="K29" s="176" t="e">
        <f>K30+K107+#REF!+K121+K147+K203+K211+K223+K229+K235</f>
        <v>#REF!</v>
      </c>
      <c r="L29" s="176" t="e">
        <f>L30+L107+#REF!+L121+L147+L203+L211+L223+L229+L235</f>
        <v>#REF!</v>
      </c>
      <c r="N29" s="186" t="e">
        <f>H29-K29</f>
        <v>#REF!</v>
      </c>
      <c r="O29" s="186" t="e">
        <f>I29-L29</f>
        <v>#REF!</v>
      </c>
      <c r="P29" s="186" t="e">
        <f>H29/K29*100</f>
        <v>#REF!</v>
      </c>
      <c r="Q29" s="186" t="e">
        <f>I29/L29*100</f>
        <v>#REF!</v>
      </c>
    </row>
    <row r="30" spans="1:17" s="4" customFormat="1" ht="18">
      <c r="A30" s="344" t="s">
        <v>14</v>
      </c>
      <c r="B30" s="344"/>
      <c r="C30" s="355" t="s">
        <v>190</v>
      </c>
      <c r="D30" s="355" t="s">
        <v>159</v>
      </c>
      <c r="E30" s="355"/>
      <c r="F30" s="355"/>
      <c r="G30" s="356"/>
      <c r="H30" s="357">
        <f>H31+H42+H81+H86+H75</f>
        <v>4513.77</v>
      </c>
      <c r="I30" s="357">
        <f>I31+I42+I81+I86+I75</f>
        <v>2828.1</v>
      </c>
      <c r="J30" s="321"/>
      <c r="K30" s="176">
        <f>K31+K42+K81+K86+K75</f>
        <v>3771.7000000000003</v>
      </c>
      <c r="L30" s="176">
        <f>L31+L42+L81+L86+L75</f>
        <v>3771.7000000000003</v>
      </c>
      <c r="N30" s="186">
        <f aca="true" t="shared" si="0" ref="N30:O105">H30-K30</f>
        <v>742.0700000000002</v>
      </c>
      <c r="O30" s="186">
        <f t="shared" si="0"/>
        <v>-943.6000000000004</v>
      </c>
      <c r="P30" s="186">
        <f aca="true" t="shared" si="1" ref="P30:Q105">H30/K30*100</f>
        <v>119.67468250391072</v>
      </c>
      <c r="Q30" s="186">
        <f t="shared" si="1"/>
        <v>74.98210356072858</v>
      </c>
    </row>
    <row r="31" spans="1:17" ht="30.75" customHeight="1">
      <c r="A31" s="358" t="s">
        <v>38</v>
      </c>
      <c r="B31" s="358"/>
      <c r="C31" s="355" t="s">
        <v>190</v>
      </c>
      <c r="D31" s="355" t="s">
        <v>159</v>
      </c>
      <c r="E31" s="355" t="s">
        <v>160</v>
      </c>
      <c r="F31" s="355"/>
      <c r="G31" s="356"/>
      <c r="H31" s="357">
        <f>H32</f>
        <v>753.01</v>
      </c>
      <c r="I31" s="357">
        <f>I32</f>
        <v>700</v>
      </c>
      <c r="J31" s="322"/>
      <c r="K31" s="176">
        <f>K32</f>
        <v>728.7</v>
      </c>
      <c r="L31" s="176">
        <f>L32</f>
        <v>728.7</v>
      </c>
      <c r="N31" s="186">
        <f t="shared" si="0"/>
        <v>24.309999999999945</v>
      </c>
      <c r="O31" s="186">
        <f t="shared" si="0"/>
        <v>-28.700000000000045</v>
      </c>
      <c r="P31" s="186">
        <f t="shared" si="1"/>
        <v>103.33607794702895</v>
      </c>
      <c r="Q31" s="186">
        <f t="shared" si="1"/>
        <v>96.06147934678194</v>
      </c>
    </row>
    <row r="32" spans="1:17" ht="31.5">
      <c r="A32" s="339" t="s">
        <v>528</v>
      </c>
      <c r="B32" s="358"/>
      <c r="C32" s="355" t="s">
        <v>190</v>
      </c>
      <c r="D32" s="355" t="s">
        <v>159</v>
      </c>
      <c r="E32" s="355" t="s">
        <v>160</v>
      </c>
      <c r="F32" s="355" t="s">
        <v>355</v>
      </c>
      <c r="G32" s="356"/>
      <c r="H32" s="357">
        <f>H33</f>
        <v>753.01</v>
      </c>
      <c r="I32" s="357">
        <f>I33</f>
        <v>700</v>
      </c>
      <c r="J32" s="322"/>
      <c r="K32" s="176">
        <f>K33</f>
        <v>728.7</v>
      </c>
      <c r="L32" s="176">
        <f>L33</f>
        <v>728.7</v>
      </c>
      <c r="N32" s="186">
        <f t="shared" si="0"/>
        <v>24.309999999999945</v>
      </c>
      <c r="O32" s="186">
        <f t="shared" si="0"/>
        <v>-28.700000000000045</v>
      </c>
      <c r="P32" s="186">
        <f t="shared" si="1"/>
        <v>103.33607794702895</v>
      </c>
      <c r="Q32" s="186">
        <f t="shared" si="1"/>
        <v>96.06147934678194</v>
      </c>
    </row>
    <row r="33" spans="1:17" ht="33" customHeight="1">
      <c r="A33" s="340" t="s">
        <v>529</v>
      </c>
      <c r="B33" s="348"/>
      <c r="C33" s="355" t="s">
        <v>190</v>
      </c>
      <c r="D33" s="355" t="s">
        <v>159</v>
      </c>
      <c r="E33" s="355" t="s">
        <v>160</v>
      </c>
      <c r="F33" s="355" t="s">
        <v>531</v>
      </c>
      <c r="G33" s="356"/>
      <c r="H33" s="357">
        <f>H34+H37+H39</f>
        <v>753.01</v>
      </c>
      <c r="I33" s="357">
        <f>I34+I37+I39</f>
        <v>700</v>
      </c>
      <c r="J33" s="322"/>
      <c r="K33" s="176">
        <f>K34+K37+K39</f>
        <v>728.7</v>
      </c>
      <c r="L33" s="176">
        <f>L34+L37+L39</f>
        <v>728.7</v>
      </c>
      <c r="N33" s="186">
        <f t="shared" si="0"/>
        <v>24.309999999999945</v>
      </c>
      <c r="O33" s="186">
        <f t="shared" si="0"/>
        <v>-28.700000000000045</v>
      </c>
      <c r="P33" s="186">
        <f t="shared" si="1"/>
        <v>103.33607794702895</v>
      </c>
      <c r="Q33" s="186">
        <f t="shared" si="1"/>
        <v>96.06147934678194</v>
      </c>
    </row>
    <row r="34" spans="1:17" ht="18">
      <c r="A34" s="341" t="s">
        <v>530</v>
      </c>
      <c r="B34" s="343"/>
      <c r="C34" s="356" t="s">
        <v>190</v>
      </c>
      <c r="D34" s="356" t="s">
        <v>159</v>
      </c>
      <c r="E34" s="356" t="s">
        <v>160</v>
      </c>
      <c r="F34" s="356" t="s">
        <v>532</v>
      </c>
      <c r="G34" s="356"/>
      <c r="H34" s="359">
        <f>H36</f>
        <v>753.01</v>
      </c>
      <c r="I34" s="359">
        <f>I36</f>
        <v>0</v>
      </c>
      <c r="J34" s="322"/>
      <c r="K34" s="177">
        <f>K36</f>
        <v>0</v>
      </c>
      <c r="L34" s="177">
        <f>L36</f>
        <v>0</v>
      </c>
      <c r="N34" s="186">
        <f t="shared" si="0"/>
        <v>753.01</v>
      </c>
      <c r="O34" s="186">
        <f t="shared" si="0"/>
        <v>0</v>
      </c>
      <c r="P34" s="186" t="e">
        <f t="shared" si="1"/>
        <v>#DIV/0!</v>
      </c>
      <c r="Q34" s="186" t="e">
        <f t="shared" si="1"/>
        <v>#DIV/0!</v>
      </c>
    </row>
    <row r="35" spans="1:17" ht="30" customHeight="1">
      <c r="A35" s="342" t="s">
        <v>533</v>
      </c>
      <c r="B35" s="343"/>
      <c r="C35" s="356"/>
      <c r="D35" s="356" t="s">
        <v>159</v>
      </c>
      <c r="E35" s="356" t="s">
        <v>160</v>
      </c>
      <c r="F35" s="356" t="s">
        <v>534</v>
      </c>
      <c r="G35" s="356"/>
      <c r="H35" s="359">
        <v>753.01</v>
      </c>
      <c r="I35" s="359"/>
      <c r="J35" s="322"/>
      <c r="K35" s="177"/>
      <c r="L35" s="177"/>
      <c r="N35" s="186"/>
      <c r="O35" s="186"/>
      <c r="P35" s="186"/>
      <c r="Q35" s="186"/>
    </row>
    <row r="36" spans="1:17" ht="78.75">
      <c r="A36" s="343" t="s">
        <v>151</v>
      </c>
      <c r="B36" s="343"/>
      <c r="C36" s="356" t="s">
        <v>190</v>
      </c>
      <c r="D36" s="356" t="s">
        <v>159</v>
      </c>
      <c r="E36" s="356" t="s">
        <v>160</v>
      </c>
      <c r="F36" s="356" t="s">
        <v>534</v>
      </c>
      <c r="G36" s="356" t="s">
        <v>152</v>
      </c>
      <c r="H36" s="359">
        <v>753.01</v>
      </c>
      <c r="I36" s="359"/>
      <c r="J36" s="322"/>
      <c r="K36" s="177"/>
      <c r="L36" s="177"/>
      <c r="N36" s="186">
        <f t="shared" si="0"/>
        <v>753.01</v>
      </c>
      <c r="O36" s="186">
        <f t="shared" si="0"/>
        <v>0</v>
      </c>
      <c r="P36" s="186" t="e">
        <f t="shared" si="1"/>
        <v>#DIV/0!</v>
      </c>
      <c r="Q36" s="186" t="e">
        <f t="shared" si="1"/>
        <v>#DIV/0!</v>
      </c>
    </row>
    <row r="37" spans="1:17" ht="21" customHeight="1" hidden="1">
      <c r="A37" s="342" t="s">
        <v>348</v>
      </c>
      <c r="B37" s="342"/>
      <c r="C37" s="356" t="s">
        <v>190</v>
      </c>
      <c r="D37" s="356" t="s">
        <v>159</v>
      </c>
      <c r="E37" s="356" t="s">
        <v>160</v>
      </c>
      <c r="F37" s="356" t="s">
        <v>347</v>
      </c>
      <c r="G37" s="356"/>
      <c r="H37" s="360">
        <v>0</v>
      </c>
      <c r="I37" s="360">
        <f>I38</f>
        <v>700</v>
      </c>
      <c r="J37" s="322"/>
      <c r="K37" s="178">
        <f>K38</f>
        <v>728.7</v>
      </c>
      <c r="L37" s="178">
        <f>L38</f>
        <v>728.7</v>
      </c>
      <c r="N37" s="186">
        <f t="shared" si="0"/>
        <v>-728.7</v>
      </c>
      <c r="O37" s="186">
        <f t="shared" si="0"/>
        <v>-28.700000000000045</v>
      </c>
      <c r="P37" s="186">
        <f t="shared" si="1"/>
        <v>0</v>
      </c>
      <c r="Q37" s="186">
        <f t="shared" si="1"/>
        <v>96.06147934678194</v>
      </c>
    </row>
    <row r="38" spans="1:17" ht="79.5" customHeight="1" hidden="1">
      <c r="A38" s="361" t="s">
        <v>151</v>
      </c>
      <c r="B38" s="361"/>
      <c r="C38" s="356" t="s">
        <v>190</v>
      </c>
      <c r="D38" s="356" t="s">
        <v>159</v>
      </c>
      <c r="E38" s="356" t="s">
        <v>160</v>
      </c>
      <c r="F38" s="356" t="s">
        <v>347</v>
      </c>
      <c r="G38" s="356" t="s">
        <v>152</v>
      </c>
      <c r="H38" s="359">
        <v>0</v>
      </c>
      <c r="I38" s="359">
        <v>700</v>
      </c>
      <c r="J38" s="322"/>
      <c r="K38" s="177">
        <v>728.7</v>
      </c>
      <c r="L38" s="177">
        <v>728.7</v>
      </c>
      <c r="N38" s="186">
        <f t="shared" si="0"/>
        <v>-728.7</v>
      </c>
      <c r="O38" s="186">
        <f t="shared" si="0"/>
        <v>-28.700000000000045</v>
      </c>
      <c r="P38" s="186">
        <f t="shared" si="1"/>
        <v>0</v>
      </c>
      <c r="Q38" s="186">
        <f t="shared" si="1"/>
        <v>96.06147934678194</v>
      </c>
    </row>
    <row r="39" spans="1:17" ht="47.25" hidden="1">
      <c r="A39" s="362" t="s">
        <v>284</v>
      </c>
      <c r="B39" s="362"/>
      <c r="C39" s="356" t="s">
        <v>190</v>
      </c>
      <c r="D39" s="356" t="s">
        <v>159</v>
      </c>
      <c r="E39" s="356" t="s">
        <v>160</v>
      </c>
      <c r="F39" s="356" t="s">
        <v>74</v>
      </c>
      <c r="G39" s="356"/>
      <c r="H39" s="359">
        <f>H40</f>
        <v>0</v>
      </c>
      <c r="I39" s="359">
        <f>I40</f>
        <v>0</v>
      </c>
      <c r="J39" s="322"/>
      <c r="K39" s="177">
        <f>K40</f>
        <v>0</v>
      </c>
      <c r="L39" s="177">
        <f>L40</f>
        <v>0</v>
      </c>
      <c r="N39" s="186">
        <f t="shared" si="0"/>
        <v>0</v>
      </c>
      <c r="O39" s="186">
        <f t="shared" si="0"/>
        <v>0</v>
      </c>
      <c r="P39" s="186" t="e">
        <f t="shared" si="1"/>
        <v>#DIV/0!</v>
      </c>
      <c r="Q39" s="186" t="e">
        <f t="shared" si="1"/>
        <v>#DIV/0!</v>
      </c>
    </row>
    <row r="40" spans="1:17" ht="75.75" customHeight="1" hidden="1">
      <c r="A40" s="361" t="s">
        <v>151</v>
      </c>
      <c r="B40" s="361"/>
      <c r="C40" s="356" t="s">
        <v>190</v>
      </c>
      <c r="D40" s="356" t="s">
        <v>159</v>
      </c>
      <c r="E40" s="356" t="s">
        <v>160</v>
      </c>
      <c r="F40" s="356" t="s">
        <v>74</v>
      </c>
      <c r="G40" s="356" t="s">
        <v>152</v>
      </c>
      <c r="H40" s="363"/>
      <c r="I40" s="363"/>
      <c r="J40" s="322"/>
      <c r="K40" s="179"/>
      <c r="L40" s="179"/>
      <c r="N40" s="186">
        <f t="shared" si="0"/>
        <v>0</v>
      </c>
      <c r="O40" s="186">
        <f t="shared" si="0"/>
        <v>0</v>
      </c>
      <c r="P40" s="186" t="e">
        <f t="shared" si="1"/>
        <v>#DIV/0!</v>
      </c>
      <c r="Q40" s="186" t="e">
        <f t="shared" si="1"/>
        <v>#DIV/0!</v>
      </c>
    </row>
    <row r="41" spans="1:17" ht="18" hidden="1">
      <c r="A41" s="342" t="s">
        <v>165</v>
      </c>
      <c r="B41" s="342"/>
      <c r="C41" s="356" t="s">
        <v>190</v>
      </c>
      <c r="D41" s="356" t="s">
        <v>159</v>
      </c>
      <c r="E41" s="356" t="s">
        <v>160</v>
      </c>
      <c r="F41" s="356" t="s">
        <v>41</v>
      </c>
      <c r="G41" s="356" t="s">
        <v>152</v>
      </c>
      <c r="H41" s="363"/>
      <c r="I41" s="363"/>
      <c r="J41" s="322"/>
      <c r="K41" s="179"/>
      <c r="L41" s="179"/>
      <c r="N41" s="186">
        <f t="shared" si="0"/>
        <v>0</v>
      </c>
      <c r="O41" s="186">
        <f t="shared" si="0"/>
        <v>0</v>
      </c>
      <c r="P41" s="186" t="e">
        <f t="shared" si="1"/>
        <v>#DIV/0!</v>
      </c>
      <c r="Q41" s="186" t="e">
        <f t="shared" si="1"/>
        <v>#DIV/0!</v>
      </c>
    </row>
    <row r="42" spans="1:17" s="9" customFormat="1" ht="48.75" customHeight="1">
      <c r="A42" s="344" t="s">
        <v>43</v>
      </c>
      <c r="B42" s="344"/>
      <c r="C42" s="355" t="s">
        <v>190</v>
      </c>
      <c r="D42" s="355" t="s">
        <v>159</v>
      </c>
      <c r="E42" s="355" t="s">
        <v>170</v>
      </c>
      <c r="F42" s="355"/>
      <c r="G42" s="355"/>
      <c r="H42" s="364">
        <f>H43</f>
        <v>3520.08</v>
      </c>
      <c r="I42" s="364">
        <f>I43</f>
        <v>2123.4</v>
      </c>
      <c r="J42" s="324"/>
      <c r="K42" s="180">
        <f>K43</f>
        <v>3038.4</v>
      </c>
      <c r="L42" s="180">
        <f>L43</f>
        <v>3038.4</v>
      </c>
      <c r="N42" s="186">
        <f t="shared" si="0"/>
        <v>481.67999999999984</v>
      </c>
      <c r="O42" s="186">
        <f t="shared" si="0"/>
        <v>-915</v>
      </c>
      <c r="P42" s="186">
        <f t="shared" si="1"/>
        <v>115.85308056872037</v>
      </c>
      <c r="Q42" s="186">
        <f t="shared" si="1"/>
        <v>69.88546603475514</v>
      </c>
    </row>
    <row r="43" spans="1:17" s="9" customFormat="1" ht="24" customHeight="1">
      <c r="A43" s="339" t="s">
        <v>528</v>
      </c>
      <c r="B43" s="358"/>
      <c r="C43" s="355" t="s">
        <v>190</v>
      </c>
      <c r="D43" s="355" t="s">
        <v>159</v>
      </c>
      <c r="E43" s="355" t="s">
        <v>170</v>
      </c>
      <c r="F43" s="355" t="s">
        <v>355</v>
      </c>
      <c r="G43" s="355"/>
      <c r="H43" s="357">
        <f>H53+H45</f>
        <v>3520.08</v>
      </c>
      <c r="I43" s="357">
        <f>I53</f>
        <v>2123.4</v>
      </c>
      <c r="J43" s="324"/>
      <c r="K43" s="176">
        <f>K53</f>
        <v>3038.4</v>
      </c>
      <c r="L43" s="176">
        <f>L53</f>
        <v>3038.4</v>
      </c>
      <c r="N43" s="186">
        <f t="shared" si="0"/>
        <v>481.67999999999984</v>
      </c>
      <c r="O43" s="186">
        <f t="shared" si="0"/>
        <v>-915</v>
      </c>
      <c r="P43" s="186">
        <f t="shared" si="1"/>
        <v>115.85308056872037</v>
      </c>
      <c r="Q43" s="186">
        <f t="shared" si="1"/>
        <v>69.88546603475514</v>
      </c>
    </row>
    <row r="44" spans="1:17" s="9" customFormat="1" ht="33.75" customHeight="1">
      <c r="A44" s="340" t="s">
        <v>529</v>
      </c>
      <c r="B44" s="358"/>
      <c r="C44" s="355"/>
      <c r="D44" s="355" t="s">
        <v>159</v>
      </c>
      <c r="E44" s="355" t="s">
        <v>170</v>
      </c>
      <c r="F44" s="355" t="s">
        <v>531</v>
      </c>
      <c r="G44" s="355"/>
      <c r="H44" s="357"/>
      <c r="I44" s="357"/>
      <c r="J44" s="324"/>
      <c r="K44" s="176"/>
      <c r="L44" s="176"/>
      <c r="N44" s="186"/>
      <c r="O44" s="186"/>
      <c r="P44" s="186"/>
      <c r="Q44" s="186"/>
    </row>
    <row r="45" spans="1:17" s="9" customFormat="1" ht="35.25" customHeight="1">
      <c r="A45" s="343" t="s">
        <v>354</v>
      </c>
      <c r="B45" s="343"/>
      <c r="C45" s="356" t="s">
        <v>190</v>
      </c>
      <c r="D45" s="356" t="s">
        <v>159</v>
      </c>
      <c r="E45" s="356" t="s">
        <v>170</v>
      </c>
      <c r="F45" s="356" t="s">
        <v>535</v>
      </c>
      <c r="G45" s="356"/>
      <c r="H45" s="363">
        <f>H46</f>
        <v>0.7</v>
      </c>
      <c r="I45" s="357"/>
      <c r="J45" s="324"/>
      <c r="K45" s="176"/>
      <c r="L45" s="176"/>
      <c r="N45" s="186"/>
      <c r="O45" s="186"/>
      <c r="P45" s="186"/>
      <c r="Q45" s="186"/>
    </row>
    <row r="46" spans="1:17" s="9" customFormat="1" ht="78.75">
      <c r="A46" s="93" t="s">
        <v>256</v>
      </c>
      <c r="B46" s="93"/>
      <c r="C46" s="356" t="s">
        <v>190</v>
      </c>
      <c r="D46" s="356" t="s">
        <v>159</v>
      </c>
      <c r="E46" s="356" t="s">
        <v>170</v>
      </c>
      <c r="F46" s="356" t="s">
        <v>536</v>
      </c>
      <c r="G46" s="355"/>
      <c r="H46" s="363">
        <f>H47</f>
        <v>0.7</v>
      </c>
      <c r="I46" s="357"/>
      <c r="J46" s="324"/>
      <c r="K46" s="176"/>
      <c r="L46" s="176"/>
      <c r="N46" s="186"/>
      <c r="O46" s="186"/>
      <c r="P46" s="186"/>
      <c r="Q46" s="186"/>
    </row>
    <row r="47" spans="1:17" s="9" customFormat="1" ht="31.5">
      <c r="A47" s="342" t="s">
        <v>257</v>
      </c>
      <c r="B47" s="342"/>
      <c r="C47" s="356" t="s">
        <v>190</v>
      </c>
      <c r="D47" s="356" t="s">
        <v>159</v>
      </c>
      <c r="E47" s="356" t="s">
        <v>170</v>
      </c>
      <c r="F47" s="356" t="s">
        <v>536</v>
      </c>
      <c r="G47" s="356" t="s">
        <v>162</v>
      </c>
      <c r="H47" s="363">
        <v>0.7</v>
      </c>
      <c r="I47" s="357"/>
      <c r="J47" s="324"/>
      <c r="K47" s="176"/>
      <c r="L47" s="176"/>
      <c r="N47" s="186"/>
      <c r="O47" s="186"/>
      <c r="P47" s="186"/>
      <c r="Q47" s="186"/>
    </row>
    <row r="48" spans="1:17" s="9" customFormat="1" ht="18" hidden="1">
      <c r="A48" s="358"/>
      <c r="B48" s="358"/>
      <c r="C48" s="355"/>
      <c r="D48" s="355"/>
      <c r="E48" s="355"/>
      <c r="F48" s="355"/>
      <c r="G48" s="355"/>
      <c r="H48" s="357"/>
      <c r="I48" s="357"/>
      <c r="J48" s="324"/>
      <c r="K48" s="176"/>
      <c r="L48" s="176"/>
      <c r="N48" s="186"/>
      <c r="O48" s="186"/>
      <c r="P48" s="186"/>
      <c r="Q48" s="186"/>
    </row>
    <row r="49" spans="1:17" s="9" customFormat="1" ht="18" hidden="1">
      <c r="A49" s="358"/>
      <c r="B49" s="358"/>
      <c r="C49" s="355"/>
      <c r="D49" s="355"/>
      <c r="E49" s="355"/>
      <c r="F49" s="355"/>
      <c r="G49" s="355"/>
      <c r="H49" s="357"/>
      <c r="I49" s="357"/>
      <c r="J49" s="324"/>
      <c r="K49" s="176"/>
      <c r="L49" s="176"/>
      <c r="N49" s="186"/>
      <c r="O49" s="186"/>
      <c r="P49" s="186"/>
      <c r="Q49" s="186"/>
    </row>
    <row r="50" spans="1:17" s="9" customFormat="1" ht="18" hidden="1">
      <c r="A50" s="358"/>
      <c r="B50" s="358"/>
      <c r="C50" s="355"/>
      <c r="D50" s="355"/>
      <c r="E50" s="355"/>
      <c r="F50" s="355"/>
      <c r="G50" s="355"/>
      <c r="H50" s="357"/>
      <c r="I50" s="357"/>
      <c r="J50" s="324"/>
      <c r="K50" s="176"/>
      <c r="L50" s="176"/>
      <c r="N50" s="186"/>
      <c r="O50" s="186"/>
      <c r="P50" s="186"/>
      <c r="Q50" s="186"/>
    </row>
    <row r="51" spans="1:17" s="9" customFormat="1" ht="18" hidden="1">
      <c r="A51" s="358"/>
      <c r="B51" s="358"/>
      <c r="C51" s="355"/>
      <c r="D51" s="355"/>
      <c r="E51" s="355"/>
      <c r="F51" s="355"/>
      <c r="G51" s="355"/>
      <c r="H51" s="357"/>
      <c r="I51" s="357"/>
      <c r="J51" s="324"/>
      <c r="K51" s="176"/>
      <c r="L51" s="176"/>
      <c r="N51" s="186"/>
      <c r="O51" s="186"/>
      <c r="P51" s="186"/>
      <c r="Q51" s="186"/>
    </row>
    <row r="52" spans="1:17" s="9" customFormat="1" ht="18" hidden="1">
      <c r="A52" s="358"/>
      <c r="B52" s="358"/>
      <c r="C52" s="355"/>
      <c r="D52" s="355"/>
      <c r="E52" s="355"/>
      <c r="F52" s="355"/>
      <c r="G52" s="355"/>
      <c r="H52" s="357"/>
      <c r="I52" s="357"/>
      <c r="J52" s="324"/>
      <c r="K52" s="176"/>
      <c r="L52" s="176"/>
      <c r="N52" s="186"/>
      <c r="O52" s="186"/>
      <c r="P52" s="186"/>
      <c r="Q52" s="186"/>
    </row>
    <row r="53" spans="1:17" ht="18.75" customHeight="1">
      <c r="A53" s="343" t="s">
        <v>530</v>
      </c>
      <c r="B53" s="343"/>
      <c r="C53" s="356" t="s">
        <v>190</v>
      </c>
      <c r="D53" s="356" t="s">
        <v>159</v>
      </c>
      <c r="E53" s="356" t="s">
        <v>170</v>
      </c>
      <c r="F53" s="356" t="s">
        <v>532</v>
      </c>
      <c r="G53" s="356"/>
      <c r="H53" s="363">
        <f>H54+H59+H72</f>
        <v>3519.38</v>
      </c>
      <c r="I53" s="363">
        <f>I54+I59+I72</f>
        <v>2123.4</v>
      </c>
      <c r="J53" s="322"/>
      <c r="K53" s="179">
        <f>K54+K59+K72</f>
        <v>3038.4</v>
      </c>
      <c r="L53" s="179">
        <f>L54+L59+L72</f>
        <v>3038.4</v>
      </c>
      <c r="N53" s="186">
        <f t="shared" si="0"/>
        <v>480.98</v>
      </c>
      <c r="O53" s="186">
        <f t="shared" si="0"/>
        <v>-915</v>
      </c>
      <c r="P53" s="186">
        <f t="shared" si="1"/>
        <v>115.83004212743549</v>
      </c>
      <c r="Q53" s="186">
        <f t="shared" si="1"/>
        <v>69.88546603475514</v>
      </c>
    </row>
    <row r="54" spans="1:17" ht="31.5" hidden="1">
      <c r="A54" s="343" t="s">
        <v>346</v>
      </c>
      <c r="B54" s="343"/>
      <c r="C54" s="356" t="s">
        <v>190</v>
      </c>
      <c r="D54" s="356" t="s">
        <v>159</v>
      </c>
      <c r="E54" s="356" t="s">
        <v>170</v>
      </c>
      <c r="F54" s="356" t="s">
        <v>349</v>
      </c>
      <c r="G54" s="356"/>
      <c r="H54" s="360">
        <f>H55</f>
        <v>0</v>
      </c>
      <c r="I54" s="360">
        <f>I55</f>
        <v>0</v>
      </c>
      <c r="J54" s="322"/>
      <c r="K54" s="178">
        <f>K55</f>
        <v>634.1</v>
      </c>
      <c r="L54" s="178">
        <f>L55</f>
        <v>634.1</v>
      </c>
      <c r="N54" s="186">
        <f t="shared" si="0"/>
        <v>-634.1</v>
      </c>
      <c r="O54" s="186">
        <f t="shared" si="0"/>
        <v>-634.1</v>
      </c>
      <c r="P54" s="186">
        <f t="shared" si="1"/>
        <v>0</v>
      </c>
      <c r="Q54" s="186">
        <f t="shared" si="1"/>
        <v>0</v>
      </c>
    </row>
    <row r="55" spans="1:17" ht="82.5" customHeight="1" hidden="1">
      <c r="A55" s="361" t="s">
        <v>151</v>
      </c>
      <c r="B55" s="361"/>
      <c r="C55" s="356" t="s">
        <v>190</v>
      </c>
      <c r="D55" s="356" t="s">
        <v>159</v>
      </c>
      <c r="E55" s="356" t="s">
        <v>170</v>
      </c>
      <c r="F55" s="356" t="s">
        <v>349</v>
      </c>
      <c r="G55" s="356" t="s">
        <v>152</v>
      </c>
      <c r="H55" s="360"/>
      <c r="I55" s="360"/>
      <c r="J55" s="322"/>
      <c r="K55" s="178">
        <v>634.1</v>
      </c>
      <c r="L55" s="178">
        <v>634.1</v>
      </c>
      <c r="N55" s="186">
        <f t="shared" si="0"/>
        <v>-634.1</v>
      </c>
      <c r="O55" s="186">
        <f t="shared" si="0"/>
        <v>-634.1</v>
      </c>
      <c r="P55" s="186">
        <f t="shared" si="1"/>
        <v>0</v>
      </c>
      <c r="Q55" s="186">
        <f t="shared" si="1"/>
        <v>0</v>
      </c>
    </row>
    <row r="56" spans="1:17" ht="31.5" hidden="1">
      <c r="A56" s="343" t="s">
        <v>346</v>
      </c>
      <c r="B56" s="343"/>
      <c r="C56" s="356" t="s">
        <v>190</v>
      </c>
      <c r="D56" s="356" t="s">
        <v>159</v>
      </c>
      <c r="E56" s="356" t="s">
        <v>170</v>
      </c>
      <c r="F56" s="356" t="s">
        <v>350</v>
      </c>
      <c r="G56" s="356" t="s">
        <v>152</v>
      </c>
      <c r="H56" s="360" t="s">
        <v>212</v>
      </c>
      <c r="I56" s="360" t="s">
        <v>212</v>
      </c>
      <c r="J56" s="322"/>
      <c r="K56" s="178" t="s">
        <v>212</v>
      </c>
      <c r="L56" s="178" t="s">
        <v>212</v>
      </c>
      <c r="N56" s="186">
        <f t="shared" si="0"/>
        <v>0</v>
      </c>
      <c r="O56" s="186">
        <f t="shared" si="0"/>
        <v>0</v>
      </c>
      <c r="P56" s="186">
        <f t="shared" si="1"/>
        <v>100</v>
      </c>
      <c r="Q56" s="186">
        <f t="shared" si="1"/>
        <v>100</v>
      </c>
    </row>
    <row r="57" spans="1:17" ht="31.5" hidden="1">
      <c r="A57" s="342" t="s">
        <v>348</v>
      </c>
      <c r="B57" s="342"/>
      <c r="C57" s="356" t="s">
        <v>190</v>
      </c>
      <c r="D57" s="356" t="s">
        <v>159</v>
      </c>
      <c r="E57" s="356" t="s">
        <v>170</v>
      </c>
      <c r="F57" s="356" t="s">
        <v>351</v>
      </c>
      <c r="G57" s="356" t="s">
        <v>152</v>
      </c>
      <c r="H57" s="360" t="s">
        <v>213</v>
      </c>
      <c r="I57" s="360" t="s">
        <v>213</v>
      </c>
      <c r="J57" s="322"/>
      <c r="K57" s="178" t="s">
        <v>213</v>
      </c>
      <c r="L57" s="178" t="s">
        <v>213</v>
      </c>
      <c r="N57" s="186">
        <f t="shared" si="0"/>
        <v>0</v>
      </c>
      <c r="O57" s="186">
        <f t="shared" si="0"/>
        <v>0</v>
      </c>
      <c r="P57" s="186">
        <f t="shared" si="1"/>
        <v>100</v>
      </c>
      <c r="Q57" s="186">
        <f t="shared" si="1"/>
        <v>100</v>
      </c>
    </row>
    <row r="58" spans="1:17" ht="31.5" hidden="1">
      <c r="A58" s="343" t="s">
        <v>346</v>
      </c>
      <c r="B58" s="343"/>
      <c r="C58" s="356" t="s">
        <v>190</v>
      </c>
      <c r="D58" s="356" t="s">
        <v>159</v>
      </c>
      <c r="E58" s="356" t="s">
        <v>170</v>
      </c>
      <c r="F58" s="356" t="s">
        <v>352</v>
      </c>
      <c r="G58" s="356" t="s">
        <v>152</v>
      </c>
      <c r="H58" s="360" t="s">
        <v>214</v>
      </c>
      <c r="I58" s="360" t="s">
        <v>214</v>
      </c>
      <c r="J58" s="322"/>
      <c r="K58" s="178" t="s">
        <v>214</v>
      </c>
      <c r="L58" s="178" t="s">
        <v>214</v>
      </c>
      <c r="N58" s="186">
        <f t="shared" si="0"/>
        <v>0</v>
      </c>
      <c r="O58" s="186">
        <f t="shared" si="0"/>
        <v>0</v>
      </c>
      <c r="P58" s="186">
        <f t="shared" si="1"/>
        <v>100</v>
      </c>
      <c r="Q58" s="186">
        <f t="shared" si="1"/>
        <v>100</v>
      </c>
    </row>
    <row r="59" spans="1:17" ht="36" customHeight="1">
      <c r="A59" s="342" t="s">
        <v>533</v>
      </c>
      <c r="B59" s="342"/>
      <c r="C59" s="356" t="s">
        <v>190</v>
      </c>
      <c r="D59" s="356" t="s">
        <v>159</v>
      </c>
      <c r="E59" s="356" t="s">
        <v>170</v>
      </c>
      <c r="F59" s="356" t="s">
        <v>534</v>
      </c>
      <c r="G59" s="356"/>
      <c r="H59" s="360">
        <f>H60+H61+H71</f>
        <v>3519.38</v>
      </c>
      <c r="I59" s="360">
        <f>I60+I61+I71</f>
        <v>2123.4</v>
      </c>
      <c r="J59" s="322"/>
      <c r="K59" s="178">
        <f>K60+K61+K71</f>
        <v>2404.3</v>
      </c>
      <c r="L59" s="178">
        <f>L60+L61+L71</f>
        <v>2404.3</v>
      </c>
      <c r="N59" s="186">
        <f t="shared" si="0"/>
        <v>1115.08</v>
      </c>
      <c r="O59" s="186">
        <f t="shared" si="0"/>
        <v>-280.9000000000001</v>
      </c>
      <c r="P59" s="186">
        <f t="shared" si="1"/>
        <v>146.3785717256582</v>
      </c>
      <c r="Q59" s="186">
        <f t="shared" si="1"/>
        <v>88.31676579461796</v>
      </c>
    </row>
    <row r="60" spans="1:17" ht="66" customHeight="1">
      <c r="A60" s="361" t="s">
        <v>151</v>
      </c>
      <c r="B60" s="361"/>
      <c r="C60" s="356" t="s">
        <v>190</v>
      </c>
      <c r="D60" s="356" t="s">
        <v>159</v>
      </c>
      <c r="E60" s="356" t="s">
        <v>170</v>
      </c>
      <c r="F60" s="356" t="s">
        <v>534</v>
      </c>
      <c r="G60" s="356" t="s">
        <v>152</v>
      </c>
      <c r="H60" s="360">
        <v>2721.18</v>
      </c>
      <c r="I60" s="360">
        <v>1750</v>
      </c>
      <c r="J60" s="322"/>
      <c r="K60" s="178">
        <v>2099.8</v>
      </c>
      <c r="L60" s="178">
        <v>2099.8</v>
      </c>
      <c r="N60" s="186">
        <f t="shared" si="0"/>
        <v>621.3799999999997</v>
      </c>
      <c r="O60" s="186">
        <f t="shared" si="0"/>
        <v>-349.8000000000002</v>
      </c>
      <c r="P60" s="186">
        <f t="shared" si="1"/>
        <v>129.59234212782167</v>
      </c>
      <c r="Q60" s="186">
        <f t="shared" si="1"/>
        <v>83.34127059719972</v>
      </c>
    </row>
    <row r="61" spans="1:17" ht="33" customHeight="1">
      <c r="A61" s="342" t="s">
        <v>257</v>
      </c>
      <c r="B61" s="342"/>
      <c r="C61" s="356" t="s">
        <v>190</v>
      </c>
      <c r="D61" s="356" t="s">
        <v>159</v>
      </c>
      <c r="E61" s="356" t="s">
        <v>170</v>
      </c>
      <c r="F61" s="356" t="s">
        <v>534</v>
      </c>
      <c r="G61" s="356" t="s">
        <v>162</v>
      </c>
      <c r="H61" s="365">
        <f>495.63+288.57</f>
        <v>784.2</v>
      </c>
      <c r="I61" s="365">
        <v>372.4</v>
      </c>
      <c r="J61" s="322"/>
      <c r="K61" s="178">
        <v>294.5</v>
      </c>
      <c r="L61" s="178">
        <v>294.5</v>
      </c>
      <c r="N61" s="186">
        <f t="shared" si="0"/>
        <v>489.70000000000005</v>
      </c>
      <c r="O61" s="186">
        <f t="shared" si="0"/>
        <v>77.89999999999998</v>
      </c>
      <c r="P61" s="186">
        <f t="shared" si="1"/>
        <v>266.2818336162988</v>
      </c>
      <c r="Q61" s="186">
        <f t="shared" si="1"/>
        <v>126.4516129032258</v>
      </c>
    </row>
    <row r="62" spans="1:17" ht="18" hidden="1">
      <c r="A62" s="342" t="s">
        <v>42</v>
      </c>
      <c r="B62" s="342"/>
      <c r="C62" s="356" t="s">
        <v>190</v>
      </c>
      <c r="D62" s="356" t="s">
        <v>159</v>
      </c>
      <c r="E62" s="356" t="s">
        <v>170</v>
      </c>
      <c r="F62" s="356" t="s">
        <v>534</v>
      </c>
      <c r="G62" s="356" t="s">
        <v>162</v>
      </c>
      <c r="H62" s="365" t="s">
        <v>215</v>
      </c>
      <c r="I62" s="365" t="s">
        <v>215</v>
      </c>
      <c r="J62" s="322"/>
      <c r="K62" s="178" t="s">
        <v>215</v>
      </c>
      <c r="L62" s="178" t="s">
        <v>215</v>
      </c>
      <c r="N62" s="186">
        <f t="shared" si="0"/>
        <v>0</v>
      </c>
      <c r="O62" s="186">
        <f t="shared" si="0"/>
        <v>0</v>
      </c>
      <c r="P62" s="186">
        <f t="shared" si="1"/>
        <v>100</v>
      </c>
      <c r="Q62" s="186">
        <f t="shared" si="1"/>
        <v>100</v>
      </c>
    </row>
    <row r="63" spans="1:17" ht="18" hidden="1">
      <c r="A63" s="342" t="s">
        <v>172</v>
      </c>
      <c r="B63" s="342"/>
      <c r="C63" s="356" t="s">
        <v>190</v>
      </c>
      <c r="D63" s="356" t="s">
        <v>159</v>
      </c>
      <c r="E63" s="356" t="s">
        <v>170</v>
      </c>
      <c r="F63" s="356" t="s">
        <v>534</v>
      </c>
      <c r="G63" s="356" t="s">
        <v>162</v>
      </c>
      <c r="H63" s="365" t="s">
        <v>215</v>
      </c>
      <c r="I63" s="365" t="s">
        <v>215</v>
      </c>
      <c r="J63" s="322"/>
      <c r="K63" s="178" t="s">
        <v>215</v>
      </c>
      <c r="L63" s="178" t="s">
        <v>215</v>
      </c>
      <c r="N63" s="186">
        <f t="shared" si="0"/>
        <v>0</v>
      </c>
      <c r="O63" s="186">
        <f t="shared" si="0"/>
        <v>0</v>
      </c>
      <c r="P63" s="186">
        <f t="shared" si="1"/>
        <v>100</v>
      </c>
      <c r="Q63" s="186">
        <f t="shared" si="1"/>
        <v>100</v>
      </c>
    </row>
    <row r="64" spans="1:17" ht="18" hidden="1">
      <c r="A64" s="342" t="s">
        <v>173</v>
      </c>
      <c r="B64" s="342"/>
      <c r="C64" s="356" t="s">
        <v>190</v>
      </c>
      <c r="D64" s="356" t="s">
        <v>159</v>
      </c>
      <c r="E64" s="356" t="s">
        <v>170</v>
      </c>
      <c r="F64" s="356" t="s">
        <v>534</v>
      </c>
      <c r="G64" s="356" t="s">
        <v>162</v>
      </c>
      <c r="H64" s="365" t="s">
        <v>216</v>
      </c>
      <c r="I64" s="365" t="s">
        <v>216</v>
      </c>
      <c r="J64" s="322"/>
      <c r="K64" s="178" t="s">
        <v>216</v>
      </c>
      <c r="L64" s="178" t="s">
        <v>216</v>
      </c>
      <c r="N64" s="186">
        <f t="shared" si="0"/>
        <v>0</v>
      </c>
      <c r="O64" s="186">
        <f t="shared" si="0"/>
        <v>0</v>
      </c>
      <c r="P64" s="186">
        <f t="shared" si="1"/>
        <v>100</v>
      </c>
      <c r="Q64" s="186">
        <f t="shared" si="1"/>
        <v>100</v>
      </c>
    </row>
    <row r="65" spans="1:17" ht="18" hidden="1">
      <c r="A65" s="343" t="s">
        <v>174</v>
      </c>
      <c r="B65" s="343"/>
      <c r="C65" s="356" t="s">
        <v>190</v>
      </c>
      <c r="D65" s="356" t="s">
        <v>159</v>
      </c>
      <c r="E65" s="356" t="s">
        <v>170</v>
      </c>
      <c r="F65" s="356" t="s">
        <v>534</v>
      </c>
      <c r="G65" s="356" t="s">
        <v>162</v>
      </c>
      <c r="H65" s="366">
        <v>132.1</v>
      </c>
      <c r="I65" s="366">
        <v>132.1</v>
      </c>
      <c r="J65" s="322"/>
      <c r="K65" s="181">
        <v>132.1</v>
      </c>
      <c r="L65" s="181">
        <v>132.1</v>
      </c>
      <c r="N65" s="186">
        <f t="shared" si="0"/>
        <v>0</v>
      </c>
      <c r="O65" s="186">
        <f t="shared" si="0"/>
        <v>0</v>
      </c>
      <c r="P65" s="186">
        <f t="shared" si="1"/>
        <v>100</v>
      </c>
      <c r="Q65" s="186">
        <f t="shared" si="1"/>
        <v>100</v>
      </c>
    </row>
    <row r="66" spans="1:17" ht="18" hidden="1">
      <c r="A66" s="343" t="s">
        <v>175</v>
      </c>
      <c r="B66" s="343"/>
      <c r="C66" s="356" t="s">
        <v>190</v>
      </c>
      <c r="D66" s="356" t="s">
        <v>159</v>
      </c>
      <c r="E66" s="356" t="s">
        <v>170</v>
      </c>
      <c r="F66" s="356" t="s">
        <v>534</v>
      </c>
      <c r="G66" s="356" t="s">
        <v>162</v>
      </c>
      <c r="H66" s="366">
        <v>41.5</v>
      </c>
      <c r="I66" s="366">
        <v>41.5</v>
      </c>
      <c r="J66" s="322"/>
      <c r="K66" s="181">
        <v>41.5</v>
      </c>
      <c r="L66" s="181">
        <v>41.5</v>
      </c>
      <c r="N66" s="186">
        <f t="shared" si="0"/>
        <v>0</v>
      </c>
      <c r="O66" s="186">
        <f t="shared" si="0"/>
        <v>0</v>
      </c>
      <c r="P66" s="186">
        <f t="shared" si="1"/>
        <v>100</v>
      </c>
      <c r="Q66" s="186">
        <f t="shared" si="1"/>
        <v>100</v>
      </c>
    </row>
    <row r="67" spans="1:17" ht="18" hidden="1">
      <c r="A67" s="343" t="s">
        <v>177</v>
      </c>
      <c r="B67" s="343"/>
      <c r="C67" s="356" t="s">
        <v>190</v>
      </c>
      <c r="D67" s="356" t="s">
        <v>159</v>
      </c>
      <c r="E67" s="356" t="s">
        <v>170</v>
      </c>
      <c r="F67" s="356" t="s">
        <v>534</v>
      </c>
      <c r="G67" s="356" t="s">
        <v>162</v>
      </c>
      <c r="H67" s="365" t="s">
        <v>217</v>
      </c>
      <c r="I67" s="365" t="s">
        <v>217</v>
      </c>
      <c r="J67" s="322"/>
      <c r="K67" s="178" t="s">
        <v>217</v>
      </c>
      <c r="L67" s="178" t="s">
        <v>217</v>
      </c>
      <c r="N67" s="186">
        <f t="shared" si="0"/>
        <v>0</v>
      </c>
      <c r="O67" s="186">
        <f t="shared" si="0"/>
        <v>0</v>
      </c>
      <c r="P67" s="186">
        <f t="shared" si="1"/>
        <v>100</v>
      </c>
      <c r="Q67" s="186">
        <f t="shared" si="1"/>
        <v>100</v>
      </c>
    </row>
    <row r="68" spans="1:17" ht="18" hidden="1">
      <c r="A68" s="367" t="s">
        <v>44</v>
      </c>
      <c r="B68" s="367"/>
      <c r="C68" s="356" t="s">
        <v>190</v>
      </c>
      <c r="D68" s="356" t="s">
        <v>159</v>
      </c>
      <c r="E68" s="356" t="s">
        <v>170</v>
      </c>
      <c r="F68" s="356" t="s">
        <v>534</v>
      </c>
      <c r="G68" s="356" t="s">
        <v>162</v>
      </c>
      <c r="H68" s="365" t="s">
        <v>218</v>
      </c>
      <c r="I68" s="365" t="s">
        <v>218</v>
      </c>
      <c r="J68" s="322"/>
      <c r="K68" s="178" t="s">
        <v>218</v>
      </c>
      <c r="L68" s="178" t="s">
        <v>218</v>
      </c>
      <c r="N68" s="186">
        <f t="shared" si="0"/>
        <v>0</v>
      </c>
      <c r="O68" s="186">
        <f t="shared" si="0"/>
        <v>0</v>
      </c>
      <c r="P68" s="186">
        <f t="shared" si="1"/>
        <v>100</v>
      </c>
      <c r="Q68" s="186">
        <f t="shared" si="1"/>
        <v>100</v>
      </c>
    </row>
    <row r="69" spans="1:17" ht="18" hidden="1">
      <c r="A69" s="367" t="s">
        <v>180</v>
      </c>
      <c r="B69" s="367"/>
      <c r="C69" s="356" t="s">
        <v>190</v>
      </c>
      <c r="D69" s="356" t="s">
        <v>159</v>
      </c>
      <c r="E69" s="356" t="s">
        <v>170</v>
      </c>
      <c r="F69" s="356" t="s">
        <v>534</v>
      </c>
      <c r="G69" s="356" t="s">
        <v>162</v>
      </c>
      <c r="H69" s="365" t="s">
        <v>218</v>
      </c>
      <c r="I69" s="365" t="s">
        <v>218</v>
      </c>
      <c r="J69" s="322"/>
      <c r="K69" s="178" t="s">
        <v>218</v>
      </c>
      <c r="L69" s="178" t="s">
        <v>218</v>
      </c>
      <c r="N69" s="186">
        <f t="shared" si="0"/>
        <v>0</v>
      </c>
      <c r="O69" s="186">
        <f t="shared" si="0"/>
        <v>0</v>
      </c>
      <c r="P69" s="186">
        <f t="shared" si="1"/>
        <v>100</v>
      </c>
      <c r="Q69" s="186">
        <f t="shared" si="1"/>
        <v>100</v>
      </c>
    </row>
    <row r="70" spans="1:17" ht="18" hidden="1">
      <c r="A70" s="342" t="s">
        <v>181</v>
      </c>
      <c r="B70" s="342"/>
      <c r="C70" s="356" t="s">
        <v>190</v>
      </c>
      <c r="D70" s="356" t="s">
        <v>159</v>
      </c>
      <c r="E70" s="356" t="s">
        <v>170</v>
      </c>
      <c r="F70" s="356" t="s">
        <v>534</v>
      </c>
      <c r="G70" s="356" t="s">
        <v>162</v>
      </c>
      <c r="H70" s="365">
        <v>2</v>
      </c>
      <c r="I70" s="365">
        <v>2</v>
      </c>
      <c r="J70" s="322"/>
      <c r="K70" s="178">
        <v>2</v>
      </c>
      <c r="L70" s="178">
        <v>2</v>
      </c>
      <c r="N70" s="186">
        <f t="shared" si="0"/>
        <v>0</v>
      </c>
      <c r="O70" s="186">
        <f t="shared" si="0"/>
        <v>0</v>
      </c>
      <c r="P70" s="186">
        <f t="shared" si="1"/>
        <v>100</v>
      </c>
      <c r="Q70" s="186">
        <f t="shared" si="1"/>
        <v>100</v>
      </c>
    </row>
    <row r="71" spans="1:17" ht="18">
      <c r="A71" s="343" t="s">
        <v>154</v>
      </c>
      <c r="B71" s="343"/>
      <c r="C71" s="356" t="s">
        <v>190</v>
      </c>
      <c r="D71" s="356" t="s">
        <v>159</v>
      </c>
      <c r="E71" s="356" t="s">
        <v>170</v>
      </c>
      <c r="F71" s="356" t="s">
        <v>534</v>
      </c>
      <c r="G71" s="356" t="s">
        <v>155</v>
      </c>
      <c r="H71" s="368">
        <v>14</v>
      </c>
      <c r="I71" s="368">
        <v>1</v>
      </c>
      <c r="J71" s="322"/>
      <c r="K71" s="177">
        <v>10</v>
      </c>
      <c r="L71" s="177">
        <v>10</v>
      </c>
      <c r="N71" s="186">
        <f t="shared" si="0"/>
        <v>4</v>
      </c>
      <c r="O71" s="186">
        <f t="shared" si="0"/>
        <v>-9</v>
      </c>
      <c r="P71" s="186">
        <f t="shared" si="1"/>
        <v>140</v>
      </c>
      <c r="Q71" s="186">
        <f t="shared" si="1"/>
        <v>10</v>
      </c>
    </row>
    <row r="72" spans="1:17" ht="47.25" hidden="1">
      <c r="A72" s="362" t="s">
        <v>284</v>
      </c>
      <c r="B72" s="362"/>
      <c r="C72" s="356" t="s">
        <v>190</v>
      </c>
      <c r="D72" s="356" t="s">
        <v>159</v>
      </c>
      <c r="E72" s="356" t="s">
        <v>170</v>
      </c>
      <c r="F72" s="356" t="s">
        <v>285</v>
      </c>
      <c r="G72" s="356"/>
      <c r="H72" s="359">
        <f>H73+H74</f>
        <v>0</v>
      </c>
      <c r="I72" s="359">
        <f>I73+I74</f>
        <v>0</v>
      </c>
      <c r="J72" s="322"/>
      <c r="K72" s="177">
        <f>K73+K74</f>
        <v>0</v>
      </c>
      <c r="L72" s="177">
        <f>L73+L74</f>
        <v>0</v>
      </c>
      <c r="N72" s="186">
        <f t="shared" si="0"/>
        <v>0</v>
      </c>
      <c r="O72" s="186">
        <f t="shared" si="0"/>
        <v>0</v>
      </c>
      <c r="P72" s="186" t="e">
        <f t="shared" si="1"/>
        <v>#DIV/0!</v>
      </c>
      <c r="Q72" s="186" t="e">
        <f t="shared" si="1"/>
        <v>#DIV/0!</v>
      </c>
    </row>
    <row r="73" spans="1:17" ht="62.25" customHeight="1" hidden="1">
      <c r="A73" s="361" t="s">
        <v>151</v>
      </c>
      <c r="B73" s="361"/>
      <c r="C73" s="356" t="s">
        <v>190</v>
      </c>
      <c r="D73" s="356" t="s">
        <v>159</v>
      </c>
      <c r="E73" s="356" t="s">
        <v>170</v>
      </c>
      <c r="F73" s="356" t="s">
        <v>285</v>
      </c>
      <c r="G73" s="356" t="s">
        <v>152</v>
      </c>
      <c r="H73" s="360"/>
      <c r="I73" s="360"/>
      <c r="J73" s="322"/>
      <c r="K73" s="182"/>
      <c r="L73" s="182"/>
      <c r="N73" s="186">
        <f t="shared" si="0"/>
        <v>0</v>
      </c>
      <c r="O73" s="186">
        <f t="shared" si="0"/>
        <v>0</v>
      </c>
      <c r="P73" s="186" t="e">
        <f t="shared" si="1"/>
        <v>#DIV/0!</v>
      </c>
      <c r="Q73" s="186" t="e">
        <f t="shared" si="1"/>
        <v>#DIV/0!</v>
      </c>
    </row>
    <row r="74" spans="1:17" ht="33" customHeight="1" hidden="1">
      <c r="A74" s="342" t="s">
        <v>257</v>
      </c>
      <c r="B74" s="342"/>
      <c r="C74" s="356" t="s">
        <v>190</v>
      </c>
      <c r="D74" s="356" t="s">
        <v>159</v>
      </c>
      <c r="E74" s="356" t="s">
        <v>170</v>
      </c>
      <c r="F74" s="356" t="s">
        <v>285</v>
      </c>
      <c r="G74" s="356" t="s">
        <v>162</v>
      </c>
      <c r="H74" s="360"/>
      <c r="I74" s="360"/>
      <c r="J74" s="322"/>
      <c r="K74" s="182"/>
      <c r="L74" s="182"/>
      <c r="N74" s="186">
        <f t="shared" si="0"/>
        <v>0</v>
      </c>
      <c r="O74" s="186">
        <f t="shared" si="0"/>
        <v>0</v>
      </c>
      <c r="P74" s="186" t="e">
        <f t="shared" si="1"/>
        <v>#DIV/0!</v>
      </c>
      <c r="Q74" s="186" t="e">
        <f t="shared" si="1"/>
        <v>#DIV/0!</v>
      </c>
    </row>
    <row r="75" spans="1:17" ht="18">
      <c r="A75" s="344" t="s">
        <v>88</v>
      </c>
      <c r="B75" s="344"/>
      <c r="C75" s="355" t="s">
        <v>190</v>
      </c>
      <c r="D75" s="355" t="s">
        <v>159</v>
      </c>
      <c r="E75" s="355" t="s">
        <v>199</v>
      </c>
      <c r="F75" s="355"/>
      <c r="G75" s="355"/>
      <c r="H75" s="369">
        <f aca="true" t="shared" si="2" ref="H75:L77">H76</f>
        <v>227.68</v>
      </c>
      <c r="I75" s="369">
        <f t="shared" si="2"/>
        <v>0</v>
      </c>
      <c r="J75" s="322"/>
      <c r="K75" s="183">
        <f t="shared" si="2"/>
        <v>0</v>
      </c>
      <c r="L75" s="183">
        <f t="shared" si="2"/>
        <v>0</v>
      </c>
      <c r="N75" s="186">
        <f t="shared" si="0"/>
        <v>227.68</v>
      </c>
      <c r="O75" s="186">
        <f t="shared" si="0"/>
        <v>0</v>
      </c>
      <c r="P75" s="186" t="e">
        <f t="shared" si="1"/>
        <v>#DIV/0!</v>
      </c>
      <c r="Q75" s="186" t="e">
        <f t="shared" si="1"/>
        <v>#DIV/0!</v>
      </c>
    </row>
    <row r="76" spans="1:17" ht="47.25">
      <c r="A76" s="342" t="s">
        <v>537</v>
      </c>
      <c r="B76" s="342"/>
      <c r="C76" s="356" t="s">
        <v>190</v>
      </c>
      <c r="D76" s="356" t="s">
        <v>159</v>
      </c>
      <c r="E76" s="356" t="s">
        <v>199</v>
      </c>
      <c r="F76" s="356" t="s">
        <v>292</v>
      </c>
      <c r="G76" s="356"/>
      <c r="H76" s="363">
        <f t="shared" si="2"/>
        <v>227.68</v>
      </c>
      <c r="I76" s="363">
        <f t="shared" si="2"/>
        <v>0</v>
      </c>
      <c r="J76" s="322"/>
      <c r="K76" s="179">
        <f t="shared" si="2"/>
        <v>0</v>
      </c>
      <c r="L76" s="179">
        <f t="shared" si="2"/>
        <v>0</v>
      </c>
      <c r="N76" s="186">
        <f t="shared" si="0"/>
        <v>227.68</v>
      </c>
      <c r="O76" s="186">
        <f t="shared" si="0"/>
        <v>0</v>
      </c>
      <c r="P76" s="186" t="e">
        <f t="shared" si="1"/>
        <v>#DIV/0!</v>
      </c>
      <c r="Q76" s="186" t="e">
        <f t="shared" si="1"/>
        <v>#DIV/0!</v>
      </c>
    </row>
    <row r="77" spans="1:17" ht="31.5">
      <c r="A77" s="342" t="s">
        <v>538</v>
      </c>
      <c r="B77" s="342"/>
      <c r="C77" s="356" t="s">
        <v>190</v>
      </c>
      <c r="D77" s="356" t="s">
        <v>159</v>
      </c>
      <c r="E77" s="356" t="s">
        <v>199</v>
      </c>
      <c r="F77" s="356" t="s">
        <v>539</v>
      </c>
      <c r="G77" s="356"/>
      <c r="H77" s="363">
        <f t="shared" si="2"/>
        <v>227.68</v>
      </c>
      <c r="I77" s="363">
        <f t="shared" si="2"/>
        <v>0</v>
      </c>
      <c r="J77" s="322"/>
      <c r="K77" s="179">
        <f t="shared" si="2"/>
        <v>0</v>
      </c>
      <c r="L77" s="179">
        <f t="shared" si="2"/>
        <v>0</v>
      </c>
      <c r="N77" s="186">
        <f t="shared" si="0"/>
        <v>227.68</v>
      </c>
      <c r="O77" s="186">
        <f t="shared" si="0"/>
        <v>0</v>
      </c>
      <c r="P77" s="186" t="e">
        <f t="shared" si="1"/>
        <v>#DIV/0!</v>
      </c>
      <c r="Q77" s="186" t="e">
        <f t="shared" si="1"/>
        <v>#DIV/0!</v>
      </c>
    </row>
    <row r="78" spans="1:17" ht="18">
      <c r="A78" s="342" t="s">
        <v>610</v>
      </c>
      <c r="B78" s="342"/>
      <c r="C78" s="356" t="s">
        <v>190</v>
      </c>
      <c r="D78" s="356" t="s">
        <v>159</v>
      </c>
      <c r="E78" s="356" t="s">
        <v>199</v>
      </c>
      <c r="F78" s="356" t="s">
        <v>541</v>
      </c>
      <c r="G78" s="356"/>
      <c r="H78" s="363">
        <v>227.68</v>
      </c>
      <c r="I78" s="363"/>
      <c r="J78" s="322"/>
      <c r="K78" s="179"/>
      <c r="L78" s="179"/>
      <c r="N78" s="186">
        <f t="shared" si="0"/>
        <v>227.68</v>
      </c>
      <c r="O78" s="186">
        <f t="shared" si="0"/>
        <v>0</v>
      </c>
      <c r="P78" s="186" t="e">
        <f t="shared" si="1"/>
        <v>#DIV/0!</v>
      </c>
      <c r="Q78" s="186" t="e">
        <f t="shared" si="1"/>
        <v>#DIV/0!</v>
      </c>
    </row>
    <row r="79" spans="1:17" ht="31.5">
      <c r="A79" s="342" t="s">
        <v>542</v>
      </c>
      <c r="B79" s="342"/>
      <c r="C79" s="356"/>
      <c r="D79" s="356" t="s">
        <v>159</v>
      </c>
      <c r="E79" s="356" t="s">
        <v>199</v>
      </c>
      <c r="F79" s="356" t="s">
        <v>543</v>
      </c>
      <c r="G79" s="356"/>
      <c r="H79" s="363">
        <v>227.68</v>
      </c>
      <c r="I79" s="363"/>
      <c r="J79" s="322"/>
      <c r="K79" s="179"/>
      <c r="L79" s="179"/>
      <c r="N79" s="186"/>
      <c r="O79" s="186"/>
      <c r="P79" s="186"/>
      <c r="Q79" s="186"/>
    </row>
    <row r="80" spans="1:17" ht="18">
      <c r="A80" s="343" t="s">
        <v>154</v>
      </c>
      <c r="B80" s="342"/>
      <c r="C80" s="356"/>
      <c r="D80" s="356" t="s">
        <v>159</v>
      </c>
      <c r="E80" s="356" t="s">
        <v>199</v>
      </c>
      <c r="F80" s="356" t="s">
        <v>543</v>
      </c>
      <c r="G80" s="356" t="s">
        <v>155</v>
      </c>
      <c r="H80" s="363">
        <v>227.68</v>
      </c>
      <c r="I80" s="363"/>
      <c r="J80" s="322"/>
      <c r="K80" s="179"/>
      <c r="L80" s="179"/>
      <c r="N80" s="186"/>
      <c r="O80" s="186"/>
      <c r="P80" s="186"/>
      <c r="Q80" s="186"/>
    </row>
    <row r="81" spans="1:17" s="9" customFormat="1" ht="18">
      <c r="A81" s="344" t="s">
        <v>185</v>
      </c>
      <c r="B81" s="344"/>
      <c r="C81" s="355" t="s">
        <v>190</v>
      </c>
      <c r="D81" s="355" t="s">
        <v>159</v>
      </c>
      <c r="E81" s="355" t="s">
        <v>183</v>
      </c>
      <c r="F81" s="355"/>
      <c r="G81" s="355"/>
      <c r="H81" s="364">
        <f>H82</f>
        <v>10</v>
      </c>
      <c r="I81" s="364">
        <f>I82</f>
        <v>1</v>
      </c>
      <c r="J81" s="324"/>
      <c r="K81" s="180">
        <f>K82</f>
        <v>1</v>
      </c>
      <c r="L81" s="180">
        <f>L82</f>
        <v>1</v>
      </c>
      <c r="N81" s="186">
        <f t="shared" si="0"/>
        <v>9</v>
      </c>
      <c r="O81" s="186">
        <f t="shared" si="0"/>
        <v>0</v>
      </c>
      <c r="P81" s="186">
        <f t="shared" si="1"/>
        <v>1000</v>
      </c>
      <c r="Q81" s="186">
        <f t="shared" si="1"/>
        <v>100</v>
      </c>
    </row>
    <row r="82" spans="1:17" ht="29.25" customHeight="1">
      <c r="A82" s="340" t="s">
        <v>544</v>
      </c>
      <c r="B82" s="343"/>
      <c r="C82" s="356" t="s">
        <v>190</v>
      </c>
      <c r="D82" s="356" t="s">
        <v>159</v>
      </c>
      <c r="E82" s="356" t="s">
        <v>183</v>
      </c>
      <c r="F82" s="356" t="s">
        <v>353</v>
      </c>
      <c r="G82" s="356"/>
      <c r="H82" s="363">
        <f>H83</f>
        <v>10</v>
      </c>
      <c r="I82" s="363">
        <f>I83</f>
        <v>1</v>
      </c>
      <c r="J82" s="322"/>
      <c r="K82" s="179">
        <f>K83</f>
        <v>1</v>
      </c>
      <c r="L82" s="179">
        <f>L83</f>
        <v>1</v>
      </c>
      <c r="N82" s="186">
        <f t="shared" si="0"/>
        <v>9</v>
      </c>
      <c r="O82" s="186">
        <f t="shared" si="0"/>
        <v>0</v>
      </c>
      <c r="P82" s="186">
        <f t="shared" si="1"/>
        <v>1000</v>
      </c>
      <c r="Q82" s="186">
        <f t="shared" si="1"/>
        <v>100</v>
      </c>
    </row>
    <row r="83" spans="1:17" ht="18">
      <c r="A83" s="342" t="s">
        <v>189</v>
      </c>
      <c r="B83" s="342"/>
      <c r="C83" s="356" t="s">
        <v>190</v>
      </c>
      <c r="D83" s="356" t="s">
        <v>159</v>
      </c>
      <c r="E83" s="356" t="s">
        <v>183</v>
      </c>
      <c r="F83" s="356" t="s">
        <v>545</v>
      </c>
      <c r="G83" s="356"/>
      <c r="H83" s="359">
        <f>H85</f>
        <v>10</v>
      </c>
      <c r="I83" s="359">
        <f>I85</f>
        <v>1</v>
      </c>
      <c r="J83" s="322"/>
      <c r="K83" s="177">
        <f>K85</f>
        <v>1</v>
      </c>
      <c r="L83" s="177">
        <f>L85</f>
        <v>1</v>
      </c>
      <c r="N83" s="186">
        <f t="shared" si="0"/>
        <v>9</v>
      </c>
      <c r="O83" s="186">
        <f t="shared" si="0"/>
        <v>0</v>
      </c>
      <c r="P83" s="186">
        <f t="shared" si="1"/>
        <v>1000</v>
      </c>
      <c r="Q83" s="186">
        <f t="shared" si="1"/>
        <v>100</v>
      </c>
    </row>
    <row r="84" spans="1:17" ht="18">
      <c r="A84" s="342" t="s">
        <v>546</v>
      </c>
      <c r="B84" s="342"/>
      <c r="C84" s="356" t="s">
        <v>190</v>
      </c>
      <c r="D84" s="356" t="s">
        <v>159</v>
      </c>
      <c r="E84" s="356" t="s">
        <v>183</v>
      </c>
      <c r="F84" s="356" t="s">
        <v>547</v>
      </c>
      <c r="G84" s="356"/>
      <c r="H84" s="359">
        <f>H85</f>
        <v>10</v>
      </c>
      <c r="I84" s="359">
        <f>I85</f>
        <v>1</v>
      </c>
      <c r="J84" s="322"/>
      <c r="K84" s="177">
        <f>K85</f>
        <v>1</v>
      </c>
      <c r="L84" s="177">
        <f>L85</f>
        <v>1</v>
      </c>
      <c r="N84" s="186">
        <f t="shared" si="0"/>
        <v>9</v>
      </c>
      <c r="O84" s="186">
        <f t="shared" si="0"/>
        <v>0</v>
      </c>
      <c r="P84" s="186">
        <f t="shared" si="1"/>
        <v>1000</v>
      </c>
      <c r="Q84" s="186">
        <f t="shared" si="1"/>
        <v>100</v>
      </c>
    </row>
    <row r="85" spans="1:17" ht="18">
      <c r="A85" s="342" t="s">
        <v>154</v>
      </c>
      <c r="B85" s="342"/>
      <c r="C85" s="356" t="s">
        <v>190</v>
      </c>
      <c r="D85" s="356" t="s">
        <v>159</v>
      </c>
      <c r="E85" s="356" t="s">
        <v>183</v>
      </c>
      <c r="F85" s="356" t="s">
        <v>547</v>
      </c>
      <c r="G85" s="356" t="s">
        <v>155</v>
      </c>
      <c r="H85" s="363">
        <v>10</v>
      </c>
      <c r="I85" s="363">
        <v>1</v>
      </c>
      <c r="J85" s="322"/>
      <c r="K85" s="179">
        <v>1</v>
      </c>
      <c r="L85" s="179">
        <v>1</v>
      </c>
      <c r="N85" s="186">
        <f t="shared" si="0"/>
        <v>9</v>
      </c>
      <c r="O85" s="186">
        <f t="shared" si="0"/>
        <v>0</v>
      </c>
      <c r="P85" s="186">
        <f t="shared" si="1"/>
        <v>1000</v>
      </c>
      <c r="Q85" s="186">
        <f t="shared" si="1"/>
        <v>100</v>
      </c>
    </row>
    <row r="86" spans="1:17" s="9" customFormat="1" ht="17.25" customHeight="1">
      <c r="A86" s="358" t="s">
        <v>35</v>
      </c>
      <c r="B86" s="358"/>
      <c r="C86" s="355" t="s">
        <v>190</v>
      </c>
      <c r="D86" s="355" t="s">
        <v>159</v>
      </c>
      <c r="E86" s="355" t="s">
        <v>64</v>
      </c>
      <c r="F86" s="355"/>
      <c r="G86" s="355"/>
      <c r="H86" s="364">
        <f>H91+H87+H97</f>
        <v>3</v>
      </c>
      <c r="I86" s="364">
        <f>I91+I87</f>
        <v>3.7</v>
      </c>
      <c r="J86" s="324"/>
      <c r="K86" s="180">
        <f>K91+K87</f>
        <v>3.6</v>
      </c>
      <c r="L86" s="180">
        <f>L91+L87</f>
        <v>3.6</v>
      </c>
      <c r="N86" s="186">
        <f t="shared" si="0"/>
        <v>-0.6000000000000001</v>
      </c>
      <c r="O86" s="186">
        <f t="shared" si="0"/>
        <v>0.10000000000000009</v>
      </c>
      <c r="P86" s="186">
        <f t="shared" si="1"/>
        <v>83.33333333333333</v>
      </c>
      <c r="Q86" s="186">
        <f t="shared" si="1"/>
        <v>102.77777777777779</v>
      </c>
    </row>
    <row r="87" spans="1:17" s="9" customFormat="1" ht="57" customHeight="1" hidden="1">
      <c r="A87" s="344" t="s">
        <v>43</v>
      </c>
      <c r="B87" s="344"/>
      <c r="C87" s="355" t="s">
        <v>190</v>
      </c>
      <c r="D87" s="355" t="s">
        <v>159</v>
      </c>
      <c r="E87" s="355" t="s">
        <v>64</v>
      </c>
      <c r="F87" s="355" t="s">
        <v>355</v>
      </c>
      <c r="G87" s="355"/>
      <c r="H87" s="364">
        <f>H89</f>
        <v>0</v>
      </c>
      <c r="I87" s="364">
        <f>I89</f>
        <v>0.7</v>
      </c>
      <c r="J87" s="324"/>
      <c r="K87" s="180">
        <f>K89</f>
        <v>0.6</v>
      </c>
      <c r="L87" s="180">
        <f>L89</f>
        <v>0.6</v>
      </c>
      <c r="N87" s="186">
        <f t="shared" si="0"/>
        <v>-0.6</v>
      </c>
      <c r="O87" s="186">
        <f t="shared" si="0"/>
        <v>0.09999999999999998</v>
      </c>
      <c r="P87" s="186">
        <f t="shared" si="1"/>
        <v>0</v>
      </c>
      <c r="Q87" s="186">
        <f t="shared" si="1"/>
        <v>116.66666666666667</v>
      </c>
    </row>
    <row r="88" spans="1:17" s="9" customFormat="1" ht="32.25" customHeight="1" hidden="1">
      <c r="A88" s="343" t="s">
        <v>354</v>
      </c>
      <c r="B88" s="343"/>
      <c r="C88" s="356" t="s">
        <v>190</v>
      </c>
      <c r="D88" s="356" t="s">
        <v>159</v>
      </c>
      <c r="E88" s="356" t="s">
        <v>64</v>
      </c>
      <c r="F88" s="356" t="s">
        <v>356</v>
      </c>
      <c r="G88" s="356"/>
      <c r="H88" s="363">
        <f>H89</f>
        <v>0</v>
      </c>
      <c r="I88" s="363">
        <f>I89</f>
        <v>0.7</v>
      </c>
      <c r="J88" s="324"/>
      <c r="K88" s="180">
        <f>K89</f>
        <v>0.6</v>
      </c>
      <c r="L88" s="180">
        <f>L89</f>
        <v>0.6</v>
      </c>
      <c r="N88" s="186">
        <f t="shared" si="0"/>
        <v>-0.6</v>
      </c>
      <c r="O88" s="186">
        <f t="shared" si="0"/>
        <v>0.09999999999999998</v>
      </c>
      <c r="P88" s="186">
        <f t="shared" si="1"/>
        <v>0</v>
      </c>
      <c r="Q88" s="186">
        <f t="shared" si="1"/>
        <v>116.66666666666667</v>
      </c>
    </row>
    <row r="89" spans="1:17" s="9" customFormat="1" ht="78.75" hidden="1">
      <c r="A89" s="93" t="s">
        <v>256</v>
      </c>
      <c r="B89" s="93"/>
      <c r="C89" s="356" t="s">
        <v>190</v>
      </c>
      <c r="D89" s="356" t="s">
        <v>159</v>
      </c>
      <c r="E89" s="356" t="s">
        <v>64</v>
      </c>
      <c r="F89" s="356" t="s">
        <v>357</v>
      </c>
      <c r="G89" s="355"/>
      <c r="H89" s="363">
        <f>H90</f>
        <v>0</v>
      </c>
      <c r="I89" s="363">
        <f>I90</f>
        <v>0.7</v>
      </c>
      <c r="J89" s="324"/>
      <c r="K89" s="180">
        <f>K90</f>
        <v>0.6</v>
      </c>
      <c r="L89" s="180">
        <f>L90</f>
        <v>0.6</v>
      </c>
      <c r="N89" s="186">
        <f t="shared" si="0"/>
        <v>-0.6</v>
      </c>
      <c r="O89" s="186">
        <f t="shared" si="0"/>
        <v>0.09999999999999998</v>
      </c>
      <c r="P89" s="186">
        <f t="shared" si="1"/>
        <v>0</v>
      </c>
      <c r="Q89" s="186">
        <f t="shared" si="1"/>
        <v>116.66666666666667</v>
      </c>
    </row>
    <row r="90" spans="1:17" s="9" customFormat="1" ht="31.5" hidden="1">
      <c r="A90" s="342" t="s">
        <v>257</v>
      </c>
      <c r="B90" s="342"/>
      <c r="C90" s="356" t="s">
        <v>190</v>
      </c>
      <c r="D90" s="356" t="s">
        <v>159</v>
      </c>
      <c r="E90" s="356" t="s">
        <v>64</v>
      </c>
      <c r="F90" s="356" t="s">
        <v>357</v>
      </c>
      <c r="G90" s="356" t="s">
        <v>162</v>
      </c>
      <c r="H90" s="363">
        <v>0</v>
      </c>
      <c r="I90" s="363">
        <v>0.7</v>
      </c>
      <c r="J90" s="324"/>
      <c r="K90" s="179">
        <v>0.6</v>
      </c>
      <c r="L90" s="179">
        <v>0.6</v>
      </c>
      <c r="N90" s="186">
        <f t="shared" si="0"/>
        <v>-0.6</v>
      </c>
      <c r="O90" s="186">
        <f t="shared" si="0"/>
        <v>0.09999999999999998</v>
      </c>
      <c r="P90" s="186">
        <f t="shared" si="1"/>
        <v>0</v>
      </c>
      <c r="Q90" s="186">
        <f t="shared" si="1"/>
        <v>116.66666666666667</v>
      </c>
    </row>
    <row r="91" spans="1:17" s="9" customFormat="1" ht="34.5" customHeight="1" hidden="1">
      <c r="A91" s="344" t="s">
        <v>45</v>
      </c>
      <c r="B91" s="344"/>
      <c r="C91" s="355" t="s">
        <v>190</v>
      </c>
      <c r="D91" s="355" t="s">
        <v>159</v>
      </c>
      <c r="E91" s="355" t="s">
        <v>64</v>
      </c>
      <c r="F91" s="355" t="s">
        <v>319</v>
      </c>
      <c r="G91" s="355"/>
      <c r="H91" s="364">
        <f>H92</f>
        <v>0</v>
      </c>
      <c r="I91" s="364">
        <f>I92+I97</f>
        <v>3</v>
      </c>
      <c r="J91" s="324"/>
      <c r="K91" s="180">
        <f>K92+K97</f>
        <v>3</v>
      </c>
      <c r="L91" s="180">
        <f>L92+L97</f>
        <v>3</v>
      </c>
      <c r="N91" s="186">
        <f t="shared" si="0"/>
        <v>-3</v>
      </c>
      <c r="O91" s="186">
        <f t="shared" si="0"/>
        <v>0</v>
      </c>
      <c r="P91" s="186">
        <f t="shared" si="1"/>
        <v>0</v>
      </c>
      <c r="Q91" s="186">
        <f t="shared" si="1"/>
        <v>100</v>
      </c>
    </row>
    <row r="92" spans="1:17" s="9" customFormat="1" ht="47.25" hidden="1">
      <c r="A92" s="344" t="s">
        <v>47</v>
      </c>
      <c r="B92" s="344"/>
      <c r="C92" s="355" t="s">
        <v>190</v>
      </c>
      <c r="D92" s="355" t="s">
        <v>159</v>
      </c>
      <c r="E92" s="355" t="s">
        <v>64</v>
      </c>
      <c r="F92" s="355" t="s">
        <v>69</v>
      </c>
      <c r="G92" s="355"/>
      <c r="H92" s="364">
        <f>H93</f>
        <v>0</v>
      </c>
      <c r="I92" s="364">
        <f>I93</f>
        <v>0</v>
      </c>
      <c r="J92" s="324"/>
      <c r="K92" s="180">
        <f>K93</f>
        <v>0</v>
      </c>
      <c r="L92" s="180">
        <f>L93</f>
        <v>0</v>
      </c>
      <c r="N92" s="186">
        <f t="shared" si="0"/>
        <v>0</v>
      </c>
      <c r="O92" s="186">
        <f t="shared" si="0"/>
        <v>0</v>
      </c>
      <c r="P92" s="186" t="e">
        <f t="shared" si="1"/>
        <v>#DIV/0!</v>
      </c>
      <c r="Q92" s="186" t="e">
        <f t="shared" si="1"/>
        <v>#DIV/0!</v>
      </c>
    </row>
    <row r="93" spans="1:17" ht="31.5" hidden="1">
      <c r="A93" s="342" t="s">
        <v>153</v>
      </c>
      <c r="B93" s="342"/>
      <c r="C93" s="356" t="s">
        <v>190</v>
      </c>
      <c r="D93" s="356" t="s">
        <v>159</v>
      </c>
      <c r="E93" s="356" t="s">
        <v>64</v>
      </c>
      <c r="F93" s="356" t="s">
        <v>69</v>
      </c>
      <c r="G93" s="356" t="s">
        <v>162</v>
      </c>
      <c r="H93" s="363">
        <v>0</v>
      </c>
      <c r="I93" s="363"/>
      <c r="J93" s="322"/>
      <c r="K93" s="179"/>
      <c r="L93" s="179"/>
      <c r="N93" s="186">
        <f t="shared" si="0"/>
        <v>0</v>
      </c>
      <c r="O93" s="186">
        <f t="shared" si="0"/>
        <v>0</v>
      </c>
      <c r="P93" s="186" t="e">
        <f t="shared" si="1"/>
        <v>#DIV/0!</v>
      </c>
      <c r="Q93" s="186" t="e">
        <f t="shared" si="1"/>
        <v>#DIV/0!</v>
      </c>
    </row>
    <row r="94" spans="1:17" ht="18" hidden="1">
      <c r="A94" s="342" t="s">
        <v>42</v>
      </c>
      <c r="B94" s="342"/>
      <c r="C94" s="356" t="s">
        <v>190</v>
      </c>
      <c r="D94" s="356" t="s">
        <v>159</v>
      </c>
      <c r="E94" s="356" t="s">
        <v>64</v>
      </c>
      <c r="F94" s="356" t="s">
        <v>48</v>
      </c>
      <c r="G94" s="356" t="s">
        <v>162</v>
      </c>
      <c r="H94" s="363"/>
      <c r="I94" s="363"/>
      <c r="J94" s="322"/>
      <c r="K94" s="179"/>
      <c r="L94" s="179"/>
      <c r="N94" s="186">
        <f t="shared" si="0"/>
        <v>0</v>
      </c>
      <c r="O94" s="186">
        <f t="shared" si="0"/>
        <v>0</v>
      </c>
      <c r="P94" s="186" t="e">
        <f t="shared" si="1"/>
        <v>#DIV/0!</v>
      </c>
      <c r="Q94" s="186" t="e">
        <f t="shared" si="1"/>
        <v>#DIV/0!</v>
      </c>
    </row>
    <row r="95" spans="1:17" ht="18" hidden="1">
      <c r="A95" s="342" t="s">
        <v>172</v>
      </c>
      <c r="B95" s="342"/>
      <c r="C95" s="356" t="s">
        <v>190</v>
      </c>
      <c r="D95" s="356" t="s">
        <v>159</v>
      </c>
      <c r="E95" s="356" t="s">
        <v>64</v>
      </c>
      <c r="F95" s="356" t="s">
        <v>48</v>
      </c>
      <c r="G95" s="356" t="s">
        <v>162</v>
      </c>
      <c r="H95" s="363"/>
      <c r="I95" s="363"/>
      <c r="J95" s="322"/>
      <c r="K95" s="179"/>
      <c r="L95" s="179"/>
      <c r="N95" s="186">
        <f t="shared" si="0"/>
        <v>0</v>
      </c>
      <c r="O95" s="186">
        <f t="shared" si="0"/>
        <v>0</v>
      </c>
      <c r="P95" s="186" t="e">
        <f t="shared" si="1"/>
        <v>#DIV/0!</v>
      </c>
      <c r="Q95" s="186" t="e">
        <f t="shared" si="1"/>
        <v>#DIV/0!</v>
      </c>
    </row>
    <row r="96" spans="1:17" ht="18" hidden="1">
      <c r="A96" s="342" t="s">
        <v>177</v>
      </c>
      <c r="B96" s="342"/>
      <c r="C96" s="356" t="s">
        <v>190</v>
      </c>
      <c r="D96" s="356" t="s">
        <v>159</v>
      </c>
      <c r="E96" s="356" t="s">
        <v>64</v>
      </c>
      <c r="F96" s="356" t="s">
        <v>48</v>
      </c>
      <c r="G96" s="356" t="s">
        <v>162</v>
      </c>
      <c r="H96" s="363"/>
      <c r="I96" s="363"/>
      <c r="J96" s="322"/>
      <c r="K96" s="179"/>
      <c r="L96" s="179"/>
      <c r="N96" s="186">
        <f t="shared" si="0"/>
        <v>0</v>
      </c>
      <c r="O96" s="186">
        <f t="shared" si="0"/>
        <v>0</v>
      </c>
      <c r="P96" s="186" t="e">
        <f t="shared" si="1"/>
        <v>#DIV/0!</v>
      </c>
      <c r="Q96" s="186" t="e">
        <f t="shared" si="1"/>
        <v>#DIV/0!</v>
      </c>
    </row>
    <row r="97" spans="1:17" s="9" customFormat="1" ht="18" customHeight="1">
      <c r="A97" s="344" t="s">
        <v>548</v>
      </c>
      <c r="B97" s="344"/>
      <c r="C97" s="355" t="s">
        <v>190</v>
      </c>
      <c r="D97" s="355" t="s">
        <v>159</v>
      </c>
      <c r="E97" s="355" t="s">
        <v>64</v>
      </c>
      <c r="F97" s="355" t="s">
        <v>320</v>
      </c>
      <c r="G97" s="355"/>
      <c r="H97" s="364">
        <f>H98</f>
        <v>3</v>
      </c>
      <c r="I97" s="364">
        <f>I98</f>
        <v>3</v>
      </c>
      <c r="J97" s="324"/>
      <c r="K97" s="180">
        <f>K98</f>
        <v>3</v>
      </c>
      <c r="L97" s="180">
        <f>L98</f>
        <v>3</v>
      </c>
      <c r="N97" s="186">
        <f t="shared" si="0"/>
        <v>0</v>
      </c>
      <c r="O97" s="186">
        <f t="shared" si="0"/>
        <v>0</v>
      </c>
      <c r="P97" s="186">
        <f t="shared" si="1"/>
        <v>100</v>
      </c>
      <c r="Q97" s="186">
        <f t="shared" si="1"/>
        <v>100</v>
      </c>
    </row>
    <row r="98" spans="1:17" ht="21" customHeight="1">
      <c r="A98" s="342" t="s">
        <v>49</v>
      </c>
      <c r="B98" s="342"/>
      <c r="C98" s="356" t="s">
        <v>190</v>
      </c>
      <c r="D98" s="356" t="s">
        <v>159</v>
      </c>
      <c r="E98" s="356" t="s">
        <v>64</v>
      </c>
      <c r="F98" s="356" t="s">
        <v>550</v>
      </c>
      <c r="G98" s="356"/>
      <c r="H98" s="363">
        <f>H100+H104</f>
        <v>3</v>
      </c>
      <c r="I98" s="363">
        <f>I100+I104</f>
        <v>3</v>
      </c>
      <c r="J98" s="322"/>
      <c r="K98" s="179">
        <f>K100+K104</f>
        <v>3</v>
      </c>
      <c r="L98" s="179">
        <f>L100+L104</f>
        <v>3</v>
      </c>
      <c r="N98" s="186">
        <f t="shared" si="0"/>
        <v>0</v>
      </c>
      <c r="O98" s="186">
        <f t="shared" si="0"/>
        <v>0</v>
      </c>
      <c r="P98" s="186">
        <f t="shared" si="1"/>
        <v>100</v>
      </c>
      <c r="Q98" s="186">
        <f t="shared" si="1"/>
        <v>100</v>
      </c>
    </row>
    <row r="99" spans="1:17" ht="30" customHeight="1">
      <c r="A99" s="370" t="s">
        <v>549</v>
      </c>
      <c r="B99" s="342"/>
      <c r="C99" s="356" t="s">
        <v>190</v>
      </c>
      <c r="D99" s="356" t="s">
        <v>159</v>
      </c>
      <c r="E99" s="356" t="s">
        <v>64</v>
      </c>
      <c r="F99" s="356" t="s">
        <v>551</v>
      </c>
      <c r="G99" s="356"/>
      <c r="H99" s="363">
        <f>H104</f>
        <v>3</v>
      </c>
      <c r="I99" s="363">
        <f>I104</f>
        <v>3</v>
      </c>
      <c r="J99" s="322"/>
      <c r="K99" s="179">
        <f>K104</f>
        <v>3</v>
      </c>
      <c r="L99" s="179">
        <f>L104</f>
        <v>3</v>
      </c>
      <c r="N99" s="186">
        <f t="shared" si="0"/>
        <v>0</v>
      </c>
      <c r="O99" s="186">
        <f t="shared" si="0"/>
        <v>0</v>
      </c>
      <c r="P99" s="186">
        <f t="shared" si="1"/>
        <v>100</v>
      </c>
      <c r="Q99" s="186">
        <f t="shared" si="1"/>
        <v>100</v>
      </c>
    </row>
    <row r="100" spans="1:17" ht="31.5" hidden="1">
      <c r="A100" s="371" t="s">
        <v>153</v>
      </c>
      <c r="B100" s="343"/>
      <c r="C100" s="356" t="s">
        <v>190</v>
      </c>
      <c r="D100" s="356" t="s">
        <v>159</v>
      </c>
      <c r="E100" s="356" t="s">
        <v>64</v>
      </c>
      <c r="F100" s="356" t="s">
        <v>201</v>
      </c>
      <c r="G100" s="356" t="s">
        <v>162</v>
      </c>
      <c r="H100" s="359"/>
      <c r="I100" s="359"/>
      <c r="J100" s="322"/>
      <c r="K100" s="177"/>
      <c r="L100" s="177"/>
      <c r="N100" s="186">
        <f t="shared" si="0"/>
        <v>0</v>
      </c>
      <c r="O100" s="186">
        <f t="shared" si="0"/>
        <v>0</v>
      </c>
      <c r="P100" s="186" t="e">
        <f t="shared" si="1"/>
        <v>#DIV/0!</v>
      </c>
      <c r="Q100" s="186" t="e">
        <f t="shared" si="1"/>
        <v>#DIV/0!</v>
      </c>
    </row>
    <row r="101" spans="1:17" ht="18" hidden="1">
      <c r="A101" s="371" t="s">
        <v>42</v>
      </c>
      <c r="B101" s="343"/>
      <c r="C101" s="356" t="s">
        <v>190</v>
      </c>
      <c r="D101" s="356" t="s">
        <v>159</v>
      </c>
      <c r="E101" s="356" t="s">
        <v>64</v>
      </c>
      <c r="F101" s="356" t="s">
        <v>201</v>
      </c>
      <c r="G101" s="356" t="s">
        <v>162</v>
      </c>
      <c r="H101" s="363">
        <v>45</v>
      </c>
      <c r="I101" s="363">
        <v>45</v>
      </c>
      <c r="J101" s="322"/>
      <c r="K101" s="179">
        <v>45</v>
      </c>
      <c r="L101" s="179">
        <v>45</v>
      </c>
      <c r="N101" s="186">
        <f t="shared" si="0"/>
        <v>0</v>
      </c>
      <c r="O101" s="186">
        <f t="shared" si="0"/>
        <v>0</v>
      </c>
      <c r="P101" s="186">
        <f t="shared" si="1"/>
        <v>100</v>
      </c>
      <c r="Q101" s="186">
        <f t="shared" si="1"/>
        <v>100</v>
      </c>
    </row>
    <row r="102" spans="1:17" ht="18" hidden="1">
      <c r="A102" s="370" t="s">
        <v>172</v>
      </c>
      <c r="B102" s="342"/>
      <c r="C102" s="356" t="s">
        <v>190</v>
      </c>
      <c r="D102" s="356" t="s">
        <v>159</v>
      </c>
      <c r="E102" s="356" t="s">
        <v>64</v>
      </c>
      <c r="F102" s="356" t="s">
        <v>201</v>
      </c>
      <c r="G102" s="356" t="s">
        <v>162</v>
      </c>
      <c r="H102" s="363">
        <v>45</v>
      </c>
      <c r="I102" s="363">
        <v>45</v>
      </c>
      <c r="J102" s="322"/>
      <c r="K102" s="179">
        <v>45</v>
      </c>
      <c r="L102" s="179">
        <v>45</v>
      </c>
      <c r="N102" s="186">
        <f t="shared" si="0"/>
        <v>0</v>
      </c>
      <c r="O102" s="186">
        <f t="shared" si="0"/>
        <v>0</v>
      </c>
      <c r="P102" s="186">
        <f t="shared" si="1"/>
        <v>100</v>
      </c>
      <c r="Q102" s="186">
        <f t="shared" si="1"/>
        <v>100</v>
      </c>
    </row>
    <row r="103" spans="1:17" ht="18" hidden="1">
      <c r="A103" s="372" t="s">
        <v>177</v>
      </c>
      <c r="B103" s="345"/>
      <c r="C103" s="356" t="s">
        <v>190</v>
      </c>
      <c r="D103" s="356" t="s">
        <v>159</v>
      </c>
      <c r="E103" s="356" t="s">
        <v>64</v>
      </c>
      <c r="F103" s="356" t="s">
        <v>201</v>
      </c>
      <c r="G103" s="356" t="s">
        <v>162</v>
      </c>
      <c r="H103" s="363">
        <v>45</v>
      </c>
      <c r="I103" s="363">
        <v>45</v>
      </c>
      <c r="J103" s="322"/>
      <c r="K103" s="179">
        <v>45</v>
      </c>
      <c r="L103" s="179">
        <v>45</v>
      </c>
      <c r="N103" s="186">
        <f t="shared" si="0"/>
        <v>0</v>
      </c>
      <c r="O103" s="186">
        <f t="shared" si="0"/>
        <v>0</v>
      </c>
      <c r="P103" s="186">
        <f t="shared" si="1"/>
        <v>100</v>
      </c>
      <c r="Q103" s="186">
        <f t="shared" si="1"/>
        <v>100</v>
      </c>
    </row>
    <row r="104" spans="1:17" ht="18" customHeight="1">
      <c r="A104" s="370" t="s">
        <v>154</v>
      </c>
      <c r="B104" s="342"/>
      <c r="C104" s="356" t="s">
        <v>190</v>
      </c>
      <c r="D104" s="356" t="s">
        <v>159</v>
      </c>
      <c r="E104" s="356" t="s">
        <v>64</v>
      </c>
      <c r="F104" s="356" t="s">
        <v>551</v>
      </c>
      <c r="G104" s="356" t="s">
        <v>155</v>
      </c>
      <c r="H104" s="363">
        <v>3</v>
      </c>
      <c r="I104" s="363">
        <v>3</v>
      </c>
      <c r="J104" s="322"/>
      <c r="K104" s="179">
        <v>3</v>
      </c>
      <c r="L104" s="179">
        <v>3</v>
      </c>
      <c r="N104" s="186">
        <f t="shared" si="0"/>
        <v>0</v>
      </c>
      <c r="O104" s="186">
        <f t="shared" si="0"/>
        <v>0</v>
      </c>
      <c r="P104" s="186">
        <f t="shared" si="1"/>
        <v>100</v>
      </c>
      <c r="Q104" s="186">
        <f t="shared" si="1"/>
        <v>100</v>
      </c>
    </row>
    <row r="105" spans="1:17" ht="18" hidden="1">
      <c r="A105" s="345" t="s">
        <v>42</v>
      </c>
      <c r="B105" s="345"/>
      <c r="C105" s="356" t="s">
        <v>190</v>
      </c>
      <c r="D105" s="356" t="s">
        <v>159</v>
      </c>
      <c r="E105" s="356" t="s">
        <v>64</v>
      </c>
      <c r="F105" s="356" t="s">
        <v>201</v>
      </c>
      <c r="G105" s="356" t="s">
        <v>155</v>
      </c>
      <c r="H105" s="363">
        <v>1</v>
      </c>
      <c r="I105" s="363">
        <v>1</v>
      </c>
      <c r="J105" s="322"/>
      <c r="K105" s="179">
        <v>1</v>
      </c>
      <c r="L105" s="179">
        <v>1</v>
      </c>
      <c r="N105" s="186">
        <f t="shared" si="0"/>
        <v>0</v>
      </c>
      <c r="O105" s="186">
        <f t="shared" si="0"/>
        <v>0</v>
      </c>
      <c r="P105" s="186">
        <f t="shared" si="1"/>
        <v>100</v>
      </c>
      <c r="Q105" s="186">
        <f t="shared" si="1"/>
        <v>100</v>
      </c>
    </row>
    <row r="106" spans="1:17" ht="18" hidden="1">
      <c r="A106" s="345" t="s">
        <v>178</v>
      </c>
      <c r="B106" s="345"/>
      <c r="C106" s="356" t="s">
        <v>190</v>
      </c>
      <c r="D106" s="356" t="s">
        <v>159</v>
      </c>
      <c r="E106" s="356" t="s">
        <v>64</v>
      </c>
      <c r="F106" s="356" t="s">
        <v>201</v>
      </c>
      <c r="G106" s="356" t="s">
        <v>162</v>
      </c>
      <c r="H106" s="363">
        <v>1</v>
      </c>
      <c r="I106" s="363">
        <v>1</v>
      </c>
      <c r="J106" s="322"/>
      <c r="K106" s="179">
        <v>1</v>
      </c>
      <c r="L106" s="179">
        <v>1</v>
      </c>
      <c r="N106" s="186">
        <f aca="true" t="shared" si="3" ref="N106:O159">H106-K106</f>
        <v>0</v>
      </c>
      <c r="O106" s="186">
        <f t="shared" si="3"/>
        <v>0</v>
      </c>
      <c r="P106" s="186">
        <f aca="true" t="shared" si="4" ref="P106:Q159">H106/K106*100</f>
        <v>100</v>
      </c>
      <c r="Q106" s="186">
        <f t="shared" si="4"/>
        <v>100</v>
      </c>
    </row>
    <row r="107" spans="1:17" s="9" customFormat="1" ht="18">
      <c r="A107" s="344" t="s">
        <v>13</v>
      </c>
      <c r="B107" s="344"/>
      <c r="C107" s="355" t="s">
        <v>190</v>
      </c>
      <c r="D107" s="355" t="s">
        <v>160</v>
      </c>
      <c r="E107" s="355"/>
      <c r="F107" s="355"/>
      <c r="G107" s="355"/>
      <c r="H107" s="364">
        <f>H108</f>
        <v>150.35000000000002</v>
      </c>
      <c r="I107" s="364" t="e">
        <f>I108</f>
        <v>#REF!</v>
      </c>
      <c r="J107" s="324"/>
      <c r="K107" s="180" t="e">
        <f>K108</f>
        <v>#REF!</v>
      </c>
      <c r="L107" s="180" t="e">
        <f>L108</f>
        <v>#REF!</v>
      </c>
      <c r="N107" s="186" t="e">
        <f t="shared" si="3"/>
        <v>#REF!</v>
      </c>
      <c r="O107" s="186" t="e">
        <f t="shared" si="3"/>
        <v>#REF!</v>
      </c>
      <c r="P107" s="186" t="e">
        <f t="shared" si="4"/>
        <v>#REF!</v>
      </c>
      <c r="Q107" s="186" t="e">
        <f t="shared" si="4"/>
        <v>#REF!</v>
      </c>
    </row>
    <row r="108" spans="1:17" ht="18">
      <c r="A108" s="342" t="s">
        <v>60</v>
      </c>
      <c r="B108" s="342"/>
      <c r="C108" s="356" t="s">
        <v>190</v>
      </c>
      <c r="D108" s="356" t="s">
        <v>160</v>
      </c>
      <c r="E108" s="356" t="s">
        <v>169</v>
      </c>
      <c r="F108" s="356"/>
      <c r="G108" s="356"/>
      <c r="H108" s="363">
        <f>H109</f>
        <v>150.35000000000002</v>
      </c>
      <c r="I108" s="363" t="e">
        <f>I109</f>
        <v>#REF!</v>
      </c>
      <c r="J108" s="322"/>
      <c r="K108" s="179" t="e">
        <f>K109</f>
        <v>#REF!</v>
      </c>
      <c r="L108" s="179" t="e">
        <f>L109</f>
        <v>#REF!</v>
      </c>
      <c r="N108" s="186" t="e">
        <f t="shared" si="3"/>
        <v>#REF!</v>
      </c>
      <c r="O108" s="186" t="e">
        <f t="shared" si="3"/>
        <v>#REF!</v>
      </c>
      <c r="P108" s="186" t="e">
        <f t="shared" si="4"/>
        <v>#REF!</v>
      </c>
      <c r="Q108" s="186" t="e">
        <f t="shared" si="4"/>
        <v>#REF!</v>
      </c>
    </row>
    <row r="109" spans="1:17" ht="16.5" customHeight="1">
      <c r="A109" s="342" t="s">
        <v>528</v>
      </c>
      <c r="B109" s="342"/>
      <c r="C109" s="356" t="s">
        <v>190</v>
      </c>
      <c r="D109" s="356" t="s">
        <v>160</v>
      </c>
      <c r="E109" s="356" t="s">
        <v>169</v>
      </c>
      <c r="F109" s="355" t="s">
        <v>355</v>
      </c>
      <c r="G109" s="356"/>
      <c r="H109" s="359">
        <f>H110</f>
        <v>150.35000000000002</v>
      </c>
      <c r="I109" s="359" t="e">
        <f>I111</f>
        <v>#REF!</v>
      </c>
      <c r="J109" s="322"/>
      <c r="K109" s="177" t="e">
        <f>K111</f>
        <v>#REF!</v>
      </c>
      <c r="L109" s="177" t="e">
        <f>L111</f>
        <v>#REF!</v>
      </c>
      <c r="N109" s="186" t="e">
        <f t="shared" si="3"/>
        <v>#REF!</v>
      </c>
      <c r="O109" s="186" t="e">
        <f t="shared" si="3"/>
        <v>#REF!</v>
      </c>
      <c r="P109" s="186" t="e">
        <f t="shared" si="4"/>
        <v>#REF!</v>
      </c>
      <c r="Q109" s="186" t="e">
        <f t="shared" si="4"/>
        <v>#REF!</v>
      </c>
    </row>
    <row r="110" spans="1:17" ht="32.25" customHeight="1">
      <c r="A110" s="340" t="s">
        <v>529</v>
      </c>
      <c r="B110" s="361"/>
      <c r="C110" s="356" t="s">
        <v>190</v>
      </c>
      <c r="D110" s="356" t="s">
        <v>160</v>
      </c>
      <c r="E110" s="356" t="s">
        <v>169</v>
      </c>
      <c r="F110" s="356" t="s">
        <v>531</v>
      </c>
      <c r="G110" s="356"/>
      <c r="H110" s="359">
        <f>H111+H114</f>
        <v>150.35000000000002</v>
      </c>
      <c r="I110" s="359" t="e">
        <f>I111</f>
        <v>#REF!</v>
      </c>
      <c r="J110" s="322"/>
      <c r="K110" s="177" t="e">
        <f>K111</f>
        <v>#REF!</v>
      </c>
      <c r="L110" s="177" t="e">
        <f>L111</f>
        <v>#REF!</v>
      </c>
      <c r="N110" s="186" t="e">
        <f t="shared" si="3"/>
        <v>#REF!</v>
      </c>
      <c r="O110" s="186" t="e">
        <f t="shared" si="3"/>
        <v>#REF!</v>
      </c>
      <c r="P110" s="186" t="e">
        <f t="shared" si="4"/>
        <v>#REF!</v>
      </c>
      <c r="Q110" s="186" t="e">
        <f t="shared" si="4"/>
        <v>#REF!</v>
      </c>
    </row>
    <row r="111" spans="1:17" ht="28.5" customHeight="1">
      <c r="A111" s="346" t="s">
        <v>70</v>
      </c>
      <c r="B111" s="342"/>
      <c r="C111" s="356" t="s">
        <v>190</v>
      </c>
      <c r="D111" s="356" t="s">
        <v>160</v>
      </c>
      <c r="E111" s="356" t="s">
        <v>169</v>
      </c>
      <c r="F111" s="356" t="s">
        <v>535</v>
      </c>
      <c r="G111" s="356"/>
      <c r="H111" s="363">
        <f>H112</f>
        <v>142.8</v>
      </c>
      <c r="I111" s="363" t="e">
        <f>I112+#REF!</f>
        <v>#REF!</v>
      </c>
      <c r="J111" s="322"/>
      <c r="K111" s="179" t="e">
        <f>K112+#REF!</f>
        <v>#REF!</v>
      </c>
      <c r="L111" s="179" t="e">
        <f>L112+#REF!</f>
        <v>#REF!</v>
      </c>
      <c r="N111" s="186" t="e">
        <f t="shared" si="3"/>
        <v>#REF!</v>
      </c>
      <c r="O111" s="186" t="e">
        <f t="shared" si="3"/>
        <v>#REF!</v>
      </c>
      <c r="P111" s="186" t="e">
        <f t="shared" si="4"/>
        <v>#REF!</v>
      </c>
      <c r="Q111" s="186" t="e">
        <f t="shared" si="4"/>
        <v>#REF!</v>
      </c>
    </row>
    <row r="112" spans="1:17" ht="27.75" customHeight="1">
      <c r="A112" s="342" t="s">
        <v>230</v>
      </c>
      <c r="B112" s="343"/>
      <c r="C112" s="356" t="s">
        <v>190</v>
      </c>
      <c r="D112" s="356" t="s">
        <v>160</v>
      </c>
      <c r="E112" s="356" t="s">
        <v>169</v>
      </c>
      <c r="F112" s="356" t="s">
        <v>552</v>
      </c>
      <c r="G112" s="356"/>
      <c r="H112" s="363">
        <f>H113</f>
        <v>142.8</v>
      </c>
      <c r="I112" s="363">
        <v>114.6</v>
      </c>
      <c r="J112" s="322"/>
      <c r="K112" s="179">
        <v>89.1</v>
      </c>
      <c r="L112" s="179">
        <v>89.1</v>
      </c>
      <c r="N112" s="186">
        <f t="shared" si="3"/>
        <v>53.70000000000002</v>
      </c>
      <c r="O112" s="186">
        <f t="shared" si="3"/>
        <v>25.5</v>
      </c>
      <c r="P112" s="186">
        <f t="shared" si="4"/>
        <v>160.2693602693603</v>
      </c>
      <c r="Q112" s="186">
        <f t="shared" si="4"/>
        <v>128.6195286195286</v>
      </c>
    </row>
    <row r="113" spans="1:17" ht="78.75">
      <c r="A113" s="343" t="s">
        <v>151</v>
      </c>
      <c r="B113" s="342"/>
      <c r="C113" s="356" t="s">
        <v>190</v>
      </c>
      <c r="D113" s="356" t="s">
        <v>160</v>
      </c>
      <c r="E113" s="356" t="s">
        <v>169</v>
      </c>
      <c r="F113" s="356" t="s">
        <v>552</v>
      </c>
      <c r="G113" s="356" t="s">
        <v>152</v>
      </c>
      <c r="H113" s="363">
        <v>142.8</v>
      </c>
      <c r="I113" s="363">
        <v>78.1</v>
      </c>
      <c r="J113" s="322"/>
      <c r="K113" s="179">
        <v>78.1</v>
      </c>
      <c r="L113" s="179">
        <v>78.1</v>
      </c>
      <c r="N113" s="186">
        <f t="shared" si="3"/>
        <v>64.70000000000002</v>
      </c>
      <c r="O113" s="186">
        <f t="shared" si="3"/>
        <v>0</v>
      </c>
      <c r="P113" s="186">
        <f t="shared" si="4"/>
        <v>182.842509603073</v>
      </c>
      <c r="Q113" s="186">
        <f t="shared" si="4"/>
        <v>100</v>
      </c>
    </row>
    <row r="114" spans="1:17" ht="78.75">
      <c r="A114" s="343" t="s">
        <v>151</v>
      </c>
      <c r="B114" s="472"/>
      <c r="C114" s="411"/>
      <c r="D114" s="356" t="s">
        <v>160</v>
      </c>
      <c r="E114" s="356" t="s">
        <v>169</v>
      </c>
      <c r="F114" s="356" t="s">
        <v>534</v>
      </c>
      <c r="G114" s="356" t="s">
        <v>152</v>
      </c>
      <c r="H114" s="363">
        <v>7.55</v>
      </c>
      <c r="I114" s="392"/>
      <c r="J114" s="322"/>
      <c r="K114" s="179"/>
      <c r="L114" s="179"/>
      <c r="N114" s="186"/>
      <c r="O114" s="186"/>
      <c r="P114" s="186"/>
      <c r="Q114" s="186"/>
    </row>
    <row r="115" spans="1:17" ht="31.5">
      <c r="A115" s="387" t="s">
        <v>335</v>
      </c>
      <c r="B115" s="388"/>
      <c r="C115" s="389"/>
      <c r="D115" s="356" t="s">
        <v>169</v>
      </c>
      <c r="E115" s="390"/>
      <c r="F115" s="390"/>
      <c r="G115" s="390"/>
      <c r="H115" s="391">
        <f>H116</f>
        <v>536.65</v>
      </c>
      <c r="I115" s="392"/>
      <c r="J115" s="322"/>
      <c r="K115" s="179"/>
      <c r="L115" s="179"/>
      <c r="N115" s="186"/>
      <c r="O115" s="186"/>
      <c r="P115" s="186"/>
      <c r="Q115" s="186"/>
    </row>
    <row r="116" spans="1:17" ht="31.5">
      <c r="A116" s="335" t="s">
        <v>553</v>
      </c>
      <c r="B116" s="393"/>
      <c r="C116" s="373"/>
      <c r="D116" s="356" t="s">
        <v>169</v>
      </c>
      <c r="E116" s="394">
        <v>14</v>
      </c>
      <c r="F116" s="394">
        <v>2400000000</v>
      </c>
      <c r="G116" s="390"/>
      <c r="H116" s="395">
        <f>H117</f>
        <v>536.65</v>
      </c>
      <c r="I116" s="392"/>
      <c r="J116" s="322"/>
      <c r="K116" s="179"/>
      <c r="L116" s="179"/>
      <c r="N116" s="186"/>
      <c r="O116" s="186"/>
      <c r="P116" s="186"/>
      <c r="Q116" s="186"/>
    </row>
    <row r="117" spans="1:17" ht="24" customHeight="1">
      <c r="A117" s="335" t="s">
        <v>554</v>
      </c>
      <c r="B117" s="393"/>
      <c r="C117" s="373"/>
      <c r="D117" s="356" t="s">
        <v>169</v>
      </c>
      <c r="E117" s="394">
        <v>14</v>
      </c>
      <c r="F117" s="394">
        <v>2400100000</v>
      </c>
      <c r="G117" s="396"/>
      <c r="H117" s="397">
        <f>H118+H119</f>
        <v>536.65</v>
      </c>
      <c r="I117" s="392"/>
      <c r="J117" s="322"/>
      <c r="K117" s="179"/>
      <c r="L117" s="179"/>
      <c r="N117" s="186"/>
      <c r="O117" s="186"/>
      <c r="P117" s="186"/>
      <c r="Q117" s="186"/>
    </row>
    <row r="118" spans="1:17" ht="31.5">
      <c r="A118" s="335" t="s">
        <v>153</v>
      </c>
      <c r="B118" s="393"/>
      <c r="C118" s="373"/>
      <c r="D118" s="356" t="s">
        <v>169</v>
      </c>
      <c r="E118" s="394">
        <v>14</v>
      </c>
      <c r="F118" s="394">
        <v>2400110610</v>
      </c>
      <c r="G118" s="394">
        <v>200</v>
      </c>
      <c r="H118" s="397">
        <v>474.13</v>
      </c>
      <c r="I118" s="392"/>
      <c r="J118" s="322"/>
      <c r="K118" s="179"/>
      <c r="L118" s="179"/>
      <c r="N118" s="186"/>
      <c r="O118" s="186"/>
      <c r="P118" s="186"/>
      <c r="Q118" s="186"/>
    </row>
    <row r="119" spans="1:17" ht="31.5">
      <c r="A119" s="420" t="s">
        <v>280</v>
      </c>
      <c r="B119" s="346"/>
      <c r="C119" s="373"/>
      <c r="D119" s="374">
        <v>3</v>
      </c>
      <c r="E119" s="398">
        <v>14</v>
      </c>
      <c r="F119" s="399" t="s">
        <v>611</v>
      </c>
      <c r="G119" s="400"/>
      <c r="H119" s="401">
        <f>H120</f>
        <v>62.52</v>
      </c>
      <c r="I119" s="363"/>
      <c r="J119" s="322"/>
      <c r="K119" s="179"/>
      <c r="L119" s="179"/>
      <c r="N119" s="186"/>
      <c r="O119" s="186"/>
      <c r="P119" s="186"/>
      <c r="Q119" s="186"/>
    </row>
    <row r="120" spans="1:17" ht="31.5">
      <c r="A120" s="422" t="s">
        <v>257</v>
      </c>
      <c r="B120" s="346"/>
      <c r="C120" s="373"/>
      <c r="D120" s="374">
        <v>3</v>
      </c>
      <c r="E120" s="398">
        <v>14</v>
      </c>
      <c r="F120" s="399" t="s">
        <v>611</v>
      </c>
      <c r="G120" s="376">
        <v>200</v>
      </c>
      <c r="H120" s="363">
        <v>62.52</v>
      </c>
      <c r="I120" s="363"/>
      <c r="J120" s="322"/>
      <c r="K120" s="179"/>
      <c r="L120" s="179"/>
      <c r="N120" s="186"/>
      <c r="O120" s="186"/>
      <c r="P120" s="186"/>
      <c r="Q120" s="186"/>
    </row>
    <row r="121" spans="1:17" s="9" customFormat="1" ht="18">
      <c r="A121" s="358" t="s">
        <v>12</v>
      </c>
      <c r="B121" s="358"/>
      <c r="C121" s="355" t="s">
        <v>190</v>
      </c>
      <c r="D121" s="355" t="s">
        <v>170</v>
      </c>
      <c r="E121" s="355"/>
      <c r="F121" s="355"/>
      <c r="G121" s="355"/>
      <c r="H121" s="357">
        <f>H122+H128+H141</f>
        <v>1201.88</v>
      </c>
      <c r="I121" s="357">
        <f>I122+I128+I141</f>
        <v>944.5</v>
      </c>
      <c r="J121" s="324"/>
      <c r="K121" s="176">
        <f>K122+K128+K141</f>
        <v>811.9000000000001</v>
      </c>
      <c r="L121" s="176">
        <f>L122+L128+L141</f>
        <v>843.5</v>
      </c>
      <c r="N121" s="186">
        <f t="shared" si="3"/>
        <v>389.98</v>
      </c>
      <c r="O121" s="186">
        <f t="shared" si="3"/>
        <v>101</v>
      </c>
      <c r="P121" s="186">
        <f t="shared" si="4"/>
        <v>148.0330089912551</v>
      </c>
      <c r="Q121" s="186">
        <f t="shared" si="4"/>
        <v>111.97391819798459</v>
      </c>
    </row>
    <row r="122" spans="1:17" ht="18" hidden="1">
      <c r="A122" s="343" t="s">
        <v>76</v>
      </c>
      <c r="B122" s="343"/>
      <c r="C122" s="356" t="s">
        <v>190</v>
      </c>
      <c r="D122" s="356" t="s">
        <v>170</v>
      </c>
      <c r="E122" s="356" t="s">
        <v>159</v>
      </c>
      <c r="F122" s="356"/>
      <c r="G122" s="356"/>
      <c r="H122" s="359">
        <v>0</v>
      </c>
      <c r="I122" s="359">
        <v>0</v>
      </c>
      <c r="J122" s="322"/>
      <c r="K122" s="177">
        <v>64.7</v>
      </c>
      <c r="L122" s="177">
        <v>64.7</v>
      </c>
      <c r="N122" s="186">
        <f t="shared" si="3"/>
        <v>-64.7</v>
      </c>
      <c r="O122" s="186">
        <f t="shared" si="3"/>
        <v>-64.7</v>
      </c>
      <c r="P122" s="186">
        <f t="shared" si="4"/>
        <v>0</v>
      </c>
      <c r="Q122" s="186">
        <f t="shared" si="4"/>
        <v>0</v>
      </c>
    </row>
    <row r="123" spans="1:17" ht="31.5" hidden="1">
      <c r="A123" s="343" t="s">
        <v>40</v>
      </c>
      <c r="B123" s="343"/>
      <c r="C123" s="356" t="s">
        <v>190</v>
      </c>
      <c r="D123" s="356" t="s">
        <v>170</v>
      </c>
      <c r="E123" s="356" t="s">
        <v>159</v>
      </c>
      <c r="F123" s="355" t="s">
        <v>355</v>
      </c>
      <c r="G123" s="356"/>
      <c r="H123" s="359">
        <v>0</v>
      </c>
      <c r="I123" s="359">
        <v>0</v>
      </c>
      <c r="J123" s="322"/>
      <c r="K123" s="177">
        <v>64.7</v>
      </c>
      <c r="L123" s="177">
        <v>64.7</v>
      </c>
      <c r="N123" s="186">
        <f t="shared" si="3"/>
        <v>-64.7</v>
      </c>
      <c r="O123" s="186">
        <f t="shared" si="3"/>
        <v>-64.7</v>
      </c>
      <c r="P123" s="186">
        <f t="shared" si="4"/>
        <v>0</v>
      </c>
      <c r="Q123" s="186">
        <f t="shared" si="4"/>
        <v>0</v>
      </c>
    </row>
    <row r="124" spans="1:17" ht="36" customHeight="1" hidden="1">
      <c r="A124" s="361" t="s">
        <v>70</v>
      </c>
      <c r="B124" s="361"/>
      <c r="C124" s="356" t="s">
        <v>190</v>
      </c>
      <c r="D124" s="356" t="s">
        <v>170</v>
      </c>
      <c r="E124" s="356" t="s">
        <v>159</v>
      </c>
      <c r="F124" s="356" t="s">
        <v>356</v>
      </c>
      <c r="G124" s="356"/>
      <c r="H124" s="359">
        <f>H125</f>
        <v>0</v>
      </c>
      <c r="I124" s="359">
        <f>I125</f>
        <v>0</v>
      </c>
      <c r="J124" s="323">
        <f>J125</f>
        <v>0</v>
      </c>
      <c r="K124" s="177">
        <f>K125</f>
        <v>64.7</v>
      </c>
      <c r="L124" s="177">
        <f>L125</f>
        <v>64.7</v>
      </c>
      <c r="N124" s="186">
        <f t="shared" si="3"/>
        <v>-64.7</v>
      </c>
      <c r="O124" s="186">
        <f t="shared" si="3"/>
        <v>-64.7</v>
      </c>
      <c r="P124" s="186">
        <f t="shared" si="4"/>
        <v>0</v>
      </c>
      <c r="Q124" s="186">
        <f t="shared" si="4"/>
        <v>0</v>
      </c>
    </row>
    <row r="125" spans="1:17" ht="31.5" hidden="1">
      <c r="A125" s="343" t="s">
        <v>72</v>
      </c>
      <c r="B125" s="343"/>
      <c r="C125" s="356" t="s">
        <v>190</v>
      </c>
      <c r="D125" s="356" t="s">
        <v>170</v>
      </c>
      <c r="E125" s="356" t="s">
        <v>159</v>
      </c>
      <c r="F125" s="356" t="s">
        <v>107</v>
      </c>
      <c r="G125" s="356"/>
      <c r="H125" s="363">
        <v>0</v>
      </c>
      <c r="I125" s="363">
        <v>0</v>
      </c>
      <c r="J125" s="322"/>
      <c r="K125" s="179">
        <v>64.7</v>
      </c>
      <c r="L125" s="179">
        <v>64.7</v>
      </c>
      <c r="N125" s="186">
        <f t="shared" si="3"/>
        <v>-64.7</v>
      </c>
      <c r="O125" s="186">
        <f t="shared" si="3"/>
        <v>-64.7</v>
      </c>
      <c r="P125" s="186">
        <f t="shared" si="4"/>
        <v>0</v>
      </c>
      <c r="Q125" s="186">
        <f t="shared" si="4"/>
        <v>0</v>
      </c>
    </row>
    <row r="126" spans="1:17" ht="78.75" hidden="1">
      <c r="A126" s="343" t="s">
        <v>151</v>
      </c>
      <c r="B126" s="343"/>
      <c r="C126" s="356" t="s">
        <v>190</v>
      </c>
      <c r="D126" s="356" t="s">
        <v>170</v>
      </c>
      <c r="E126" s="356" t="s">
        <v>159</v>
      </c>
      <c r="F126" s="356" t="s">
        <v>107</v>
      </c>
      <c r="G126" s="356" t="s">
        <v>152</v>
      </c>
      <c r="H126" s="359">
        <v>0</v>
      </c>
      <c r="I126" s="359">
        <v>0</v>
      </c>
      <c r="J126" s="322"/>
      <c r="K126" s="177">
        <v>61.6</v>
      </c>
      <c r="L126" s="177">
        <v>61.6</v>
      </c>
      <c r="N126" s="186">
        <f t="shared" si="3"/>
        <v>-61.6</v>
      </c>
      <c r="O126" s="186">
        <f t="shared" si="3"/>
        <v>-61.6</v>
      </c>
      <c r="P126" s="186">
        <f t="shared" si="4"/>
        <v>0</v>
      </c>
      <c r="Q126" s="186">
        <f t="shared" si="4"/>
        <v>0</v>
      </c>
    </row>
    <row r="127" spans="1:17" ht="31.5" hidden="1">
      <c r="A127" s="342" t="s">
        <v>257</v>
      </c>
      <c r="B127" s="342"/>
      <c r="C127" s="356" t="s">
        <v>190</v>
      </c>
      <c r="D127" s="356" t="s">
        <v>170</v>
      </c>
      <c r="E127" s="356" t="s">
        <v>159</v>
      </c>
      <c r="F127" s="356" t="s">
        <v>107</v>
      </c>
      <c r="G127" s="356" t="s">
        <v>162</v>
      </c>
      <c r="H127" s="359">
        <v>0</v>
      </c>
      <c r="I127" s="359">
        <v>0</v>
      </c>
      <c r="J127" s="322"/>
      <c r="K127" s="177">
        <v>3.1</v>
      </c>
      <c r="L127" s="177">
        <v>3.1</v>
      </c>
      <c r="N127" s="186">
        <f t="shared" si="3"/>
        <v>-3.1</v>
      </c>
      <c r="O127" s="186">
        <f t="shared" si="3"/>
        <v>-3.1</v>
      </c>
      <c r="P127" s="186">
        <f t="shared" si="4"/>
        <v>0</v>
      </c>
      <c r="Q127" s="186">
        <f t="shared" si="4"/>
        <v>0</v>
      </c>
    </row>
    <row r="128" spans="1:17" s="9" customFormat="1" ht="18">
      <c r="A128" s="344" t="s">
        <v>50</v>
      </c>
      <c r="B128" s="344"/>
      <c r="C128" s="355" t="s">
        <v>190</v>
      </c>
      <c r="D128" s="355" t="s">
        <v>170</v>
      </c>
      <c r="E128" s="355" t="s">
        <v>202</v>
      </c>
      <c r="F128" s="355"/>
      <c r="G128" s="355"/>
      <c r="H128" s="402">
        <f>H133+H129</f>
        <v>1181.88</v>
      </c>
      <c r="I128" s="364">
        <f>I133</f>
        <v>931.5</v>
      </c>
      <c r="J128" s="324"/>
      <c r="K128" s="180">
        <f>K133</f>
        <v>737.2</v>
      </c>
      <c r="L128" s="180">
        <f>L133</f>
        <v>768.8</v>
      </c>
      <c r="N128" s="186">
        <f t="shared" si="3"/>
        <v>444.68000000000006</v>
      </c>
      <c r="O128" s="186">
        <f t="shared" si="3"/>
        <v>162.70000000000005</v>
      </c>
      <c r="P128" s="186">
        <f t="shared" si="4"/>
        <v>160.32013022246338</v>
      </c>
      <c r="Q128" s="186">
        <f t="shared" si="4"/>
        <v>121.16285119667015</v>
      </c>
    </row>
    <row r="129" spans="1:17" s="9" customFormat="1" ht="18">
      <c r="A129" s="340" t="s">
        <v>555</v>
      </c>
      <c r="B129" s="403"/>
      <c r="C129" s="355"/>
      <c r="D129" s="356" t="s">
        <v>170</v>
      </c>
      <c r="E129" s="356" t="s">
        <v>202</v>
      </c>
      <c r="F129" s="336">
        <v>3100000000</v>
      </c>
      <c r="G129" s="336"/>
      <c r="H129" s="404">
        <f>H130</f>
        <v>63.91</v>
      </c>
      <c r="I129" s="364"/>
      <c r="J129" s="324"/>
      <c r="K129" s="180"/>
      <c r="L129" s="180"/>
      <c r="N129" s="186"/>
      <c r="O129" s="186"/>
      <c r="P129" s="186"/>
      <c r="Q129" s="186"/>
    </row>
    <row r="130" spans="1:17" s="9" customFormat="1" ht="33" customHeight="1">
      <c r="A130" s="340" t="s">
        <v>556</v>
      </c>
      <c r="B130" s="403"/>
      <c r="C130" s="355"/>
      <c r="D130" s="356" t="s">
        <v>170</v>
      </c>
      <c r="E130" s="356" t="s">
        <v>202</v>
      </c>
      <c r="F130" s="336">
        <v>3100100000</v>
      </c>
      <c r="G130" s="336"/>
      <c r="H130" s="395">
        <f>H131</f>
        <v>63.91</v>
      </c>
      <c r="I130" s="402"/>
      <c r="J130" s="324"/>
      <c r="K130" s="180"/>
      <c r="L130" s="180"/>
      <c r="N130" s="186"/>
      <c r="O130" s="186"/>
      <c r="P130" s="186"/>
      <c r="Q130" s="186"/>
    </row>
    <row r="131" spans="1:17" s="9" customFormat="1" ht="47.25">
      <c r="A131" s="340" t="s">
        <v>557</v>
      </c>
      <c r="B131" s="403"/>
      <c r="C131" s="355"/>
      <c r="D131" s="356" t="s">
        <v>170</v>
      </c>
      <c r="E131" s="356" t="s">
        <v>202</v>
      </c>
      <c r="F131" s="336">
        <v>3100110810</v>
      </c>
      <c r="G131" s="336"/>
      <c r="H131" s="395">
        <f>H132</f>
        <v>63.91</v>
      </c>
      <c r="I131" s="402"/>
      <c r="J131" s="324"/>
      <c r="K131" s="180"/>
      <c r="L131" s="180"/>
      <c r="N131" s="186"/>
      <c r="O131" s="186"/>
      <c r="P131" s="186"/>
      <c r="Q131" s="186"/>
    </row>
    <row r="132" spans="1:17" s="9" customFormat="1" ht="31.5">
      <c r="A132" s="343" t="s">
        <v>257</v>
      </c>
      <c r="B132" s="403"/>
      <c r="C132" s="355"/>
      <c r="D132" s="356" t="s">
        <v>170</v>
      </c>
      <c r="E132" s="356" t="s">
        <v>202</v>
      </c>
      <c r="F132" s="336">
        <v>3100110810</v>
      </c>
      <c r="G132" s="405">
        <v>200</v>
      </c>
      <c r="H132" s="406">
        <v>63.91</v>
      </c>
      <c r="I132" s="402"/>
      <c r="J132" s="324"/>
      <c r="K132" s="180"/>
      <c r="L132" s="180"/>
      <c r="N132" s="186"/>
      <c r="O132" s="186"/>
      <c r="P132" s="186"/>
      <c r="Q132" s="186"/>
    </row>
    <row r="133" spans="1:17" ht="48" customHeight="1">
      <c r="A133" s="407" t="s">
        <v>523</v>
      </c>
      <c r="B133" s="346"/>
      <c r="C133" s="373">
        <v>950</v>
      </c>
      <c r="D133" s="374">
        <v>4</v>
      </c>
      <c r="E133" s="374">
        <v>9</v>
      </c>
      <c r="F133" s="399" t="s">
        <v>334</v>
      </c>
      <c r="G133" s="400" t="s">
        <v>336</v>
      </c>
      <c r="H133" s="401">
        <f>H135</f>
        <v>1117.97</v>
      </c>
      <c r="I133" s="363">
        <f>I134</f>
        <v>931.5</v>
      </c>
      <c r="J133" s="322"/>
      <c r="K133" s="179">
        <f aca="true" t="shared" si="5" ref="K133:L135">K134</f>
        <v>737.2</v>
      </c>
      <c r="L133" s="179">
        <f t="shared" si="5"/>
        <v>768.8</v>
      </c>
      <c r="N133" s="186">
        <f t="shared" si="3"/>
        <v>380.77</v>
      </c>
      <c r="O133" s="186">
        <f t="shared" si="3"/>
        <v>162.70000000000005</v>
      </c>
      <c r="P133" s="186">
        <f t="shared" si="4"/>
        <v>151.65084102007594</v>
      </c>
      <c r="Q133" s="186">
        <f t="shared" si="4"/>
        <v>121.16285119667015</v>
      </c>
    </row>
    <row r="134" spans="1:17" ht="75" customHeight="1" hidden="1">
      <c r="A134" s="346" t="s">
        <v>31</v>
      </c>
      <c r="B134" s="346"/>
      <c r="C134" s="373">
        <v>950</v>
      </c>
      <c r="D134" s="374">
        <v>4</v>
      </c>
      <c r="E134" s="374">
        <v>9</v>
      </c>
      <c r="F134" s="375">
        <v>8900500000</v>
      </c>
      <c r="G134" s="376" t="s">
        <v>336</v>
      </c>
      <c r="H134" s="363">
        <v>0</v>
      </c>
      <c r="I134" s="408">
        <f>I135+I137+I139</f>
        <v>931.5</v>
      </c>
      <c r="J134" s="325"/>
      <c r="K134" s="296">
        <f t="shared" si="5"/>
        <v>737.2</v>
      </c>
      <c r="L134" s="179">
        <f t="shared" si="5"/>
        <v>768.8</v>
      </c>
      <c r="N134" s="186">
        <f t="shared" si="3"/>
        <v>-737.2</v>
      </c>
      <c r="O134" s="186">
        <f t="shared" si="3"/>
        <v>162.70000000000005</v>
      </c>
      <c r="P134" s="186">
        <f t="shared" si="4"/>
        <v>0</v>
      </c>
      <c r="Q134" s="186">
        <f t="shared" si="4"/>
        <v>121.16285119667015</v>
      </c>
    </row>
    <row r="135" spans="1:17" ht="30" customHeight="1">
      <c r="A135" s="346" t="s">
        <v>62</v>
      </c>
      <c r="B135" s="346"/>
      <c r="C135" s="373">
        <v>950</v>
      </c>
      <c r="D135" s="374">
        <v>4</v>
      </c>
      <c r="E135" s="374">
        <v>9</v>
      </c>
      <c r="F135" s="375">
        <v>8900100000</v>
      </c>
      <c r="G135" s="376"/>
      <c r="H135" s="363">
        <f>H136</f>
        <v>1117.97</v>
      </c>
      <c r="I135" s="363">
        <f>I136</f>
        <v>931.5</v>
      </c>
      <c r="J135" s="322"/>
      <c r="K135" s="179">
        <f t="shared" si="5"/>
        <v>737.2</v>
      </c>
      <c r="L135" s="179">
        <f t="shared" si="5"/>
        <v>768.8</v>
      </c>
      <c r="N135" s="186">
        <f t="shared" si="3"/>
        <v>380.77</v>
      </c>
      <c r="O135" s="186">
        <f t="shared" si="3"/>
        <v>162.70000000000005</v>
      </c>
      <c r="P135" s="186">
        <f t="shared" si="4"/>
        <v>151.65084102007594</v>
      </c>
      <c r="Q135" s="186">
        <f t="shared" si="4"/>
        <v>121.16285119667015</v>
      </c>
    </row>
    <row r="136" spans="1:17" ht="31.5">
      <c r="A136" s="346" t="s">
        <v>558</v>
      </c>
      <c r="B136" s="346"/>
      <c r="C136" s="373">
        <v>950</v>
      </c>
      <c r="D136" s="374">
        <v>4</v>
      </c>
      <c r="E136" s="374">
        <v>9</v>
      </c>
      <c r="F136" s="375">
        <v>8900189001</v>
      </c>
      <c r="G136" s="376"/>
      <c r="H136" s="359">
        <f>H137</f>
        <v>1117.97</v>
      </c>
      <c r="I136" s="359">
        <v>931.5</v>
      </c>
      <c r="J136" s="322"/>
      <c r="K136" s="177">
        <v>737.2</v>
      </c>
      <c r="L136" s="177">
        <v>768.8</v>
      </c>
      <c r="N136" s="186">
        <f t="shared" si="3"/>
        <v>380.77</v>
      </c>
      <c r="O136" s="186">
        <f t="shared" si="3"/>
        <v>162.70000000000005</v>
      </c>
      <c r="P136" s="186">
        <f t="shared" si="4"/>
        <v>151.65084102007594</v>
      </c>
      <c r="Q136" s="186">
        <f t="shared" si="4"/>
        <v>121.16285119667015</v>
      </c>
    </row>
    <row r="137" spans="1:17" ht="31.5">
      <c r="A137" s="343" t="s">
        <v>257</v>
      </c>
      <c r="B137" s="346"/>
      <c r="C137" s="373">
        <v>950</v>
      </c>
      <c r="D137" s="374">
        <v>4</v>
      </c>
      <c r="E137" s="374">
        <v>9</v>
      </c>
      <c r="F137" s="375">
        <v>8900189001</v>
      </c>
      <c r="G137" s="376">
        <v>200</v>
      </c>
      <c r="H137" s="359">
        <v>1117.97</v>
      </c>
      <c r="I137" s="357">
        <f>I138</f>
        <v>0</v>
      </c>
      <c r="J137" s="322"/>
      <c r="K137" s="176">
        <f>K138</f>
        <v>0</v>
      </c>
      <c r="L137" s="176">
        <f>L138</f>
        <v>0</v>
      </c>
      <c r="N137" s="186">
        <f t="shared" si="3"/>
        <v>1117.97</v>
      </c>
      <c r="O137" s="186">
        <f t="shared" si="3"/>
        <v>0</v>
      </c>
      <c r="P137" s="186" t="e">
        <f t="shared" si="4"/>
        <v>#DIV/0!</v>
      </c>
      <c r="Q137" s="186" t="e">
        <f t="shared" si="4"/>
        <v>#DIV/0!</v>
      </c>
    </row>
    <row r="138" spans="1:17" ht="31.5" hidden="1">
      <c r="A138" s="346" t="s">
        <v>257</v>
      </c>
      <c r="B138" s="346"/>
      <c r="C138" s="373">
        <v>950</v>
      </c>
      <c r="D138" s="374">
        <v>4</v>
      </c>
      <c r="E138" s="374">
        <v>9</v>
      </c>
      <c r="F138" s="375" t="s">
        <v>343</v>
      </c>
      <c r="G138" s="376" t="s">
        <v>162</v>
      </c>
      <c r="H138" s="359">
        <v>0</v>
      </c>
      <c r="I138" s="359">
        <v>0</v>
      </c>
      <c r="J138" s="322"/>
      <c r="K138" s="177"/>
      <c r="L138" s="177"/>
      <c r="N138" s="186">
        <f t="shared" si="3"/>
        <v>0</v>
      </c>
      <c r="O138" s="186">
        <f t="shared" si="3"/>
        <v>0</v>
      </c>
      <c r="P138" s="186" t="e">
        <f t="shared" si="4"/>
        <v>#DIV/0!</v>
      </c>
      <c r="Q138" s="186" t="e">
        <f t="shared" si="4"/>
        <v>#DIV/0!</v>
      </c>
    </row>
    <row r="139" spans="1:17" ht="18" hidden="1">
      <c r="A139" s="99" t="s">
        <v>344</v>
      </c>
      <c r="B139" s="99"/>
      <c r="C139" s="373">
        <v>950</v>
      </c>
      <c r="D139" s="374">
        <v>4</v>
      </c>
      <c r="E139" s="374">
        <v>9</v>
      </c>
      <c r="F139" s="375" t="s">
        <v>261</v>
      </c>
      <c r="G139" s="376"/>
      <c r="H139" s="359">
        <f>H140</f>
        <v>0</v>
      </c>
      <c r="I139" s="359">
        <f>I140</f>
        <v>0</v>
      </c>
      <c r="J139" s="322"/>
      <c r="K139" s="177"/>
      <c r="L139" s="177"/>
      <c r="N139" s="186"/>
      <c r="O139" s="186"/>
      <c r="P139" s="186"/>
      <c r="Q139" s="186"/>
    </row>
    <row r="140" spans="1:17" ht="31.5" hidden="1">
      <c r="A140" s="346" t="s">
        <v>257</v>
      </c>
      <c r="B140" s="346"/>
      <c r="C140" s="373">
        <v>950</v>
      </c>
      <c r="D140" s="374">
        <v>4</v>
      </c>
      <c r="E140" s="374">
        <v>9</v>
      </c>
      <c r="F140" s="375" t="s">
        <v>261</v>
      </c>
      <c r="G140" s="376">
        <v>200</v>
      </c>
      <c r="H140" s="359">
        <v>0</v>
      </c>
      <c r="I140" s="359">
        <v>0</v>
      </c>
      <c r="J140" s="322"/>
      <c r="K140" s="177"/>
      <c r="L140" s="177"/>
      <c r="N140" s="186"/>
      <c r="O140" s="186"/>
      <c r="P140" s="186"/>
      <c r="Q140" s="186"/>
    </row>
    <row r="141" spans="1:17" s="9" customFormat="1" ht="18" customHeight="1">
      <c r="A141" s="358" t="s">
        <v>57</v>
      </c>
      <c r="B141" s="358"/>
      <c r="C141" s="355" t="s">
        <v>190</v>
      </c>
      <c r="D141" s="355" t="s">
        <v>170</v>
      </c>
      <c r="E141" s="355" t="s">
        <v>186</v>
      </c>
      <c r="F141" s="355"/>
      <c r="G141" s="355"/>
      <c r="H141" s="364">
        <f>H142</f>
        <v>20</v>
      </c>
      <c r="I141" s="364">
        <f>I142</f>
        <v>13</v>
      </c>
      <c r="J141" s="324"/>
      <c r="K141" s="180">
        <f>K142</f>
        <v>10</v>
      </c>
      <c r="L141" s="180">
        <f>L142</f>
        <v>10</v>
      </c>
      <c r="N141" s="186">
        <f t="shared" si="3"/>
        <v>10</v>
      </c>
      <c r="O141" s="186">
        <f t="shared" si="3"/>
        <v>3</v>
      </c>
      <c r="P141" s="186">
        <f t="shared" si="4"/>
        <v>200</v>
      </c>
      <c r="Q141" s="186">
        <f t="shared" si="4"/>
        <v>130</v>
      </c>
    </row>
    <row r="142" spans="1:17" ht="39" customHeight="1">
      <c r="A142" s="340" t="s">
        <v>561</v>
      </c>
      <c r="B142" s="358"/>
      <c r="C142" s="355" t="s">
        <v>190</v>
      </c>
      <c r="D142" s="355" t="s">
        <v>170</v>
      </c>
      <c r="E142" s="355" t="s">
        <v>186</v>
      </c>
      <c r="F142" s="355" t="s">
        <v>321</v>
      </c>
      <c r="G142" s="355"/>
      <c r="H142" s="364">
        <f>H143+H146</f>
        <v>20</v>
      </c>
      <c r="I142" s="364">
        <f>I143+I146</f>
        <v>13</v>
      </c>
      <c r="J142" s="322"/>
      <c r="K142" s="180">
        <f>K143+K146</f>
        <v>10</v>
      </c>
      <c r="L142" s="180">
        <f>L143+L146</f>
        <v>10</v>
      </c>
      <c r="N142" s="186">
        <f t="shared" si="3"/>
        <v>10</v>
      </c>
      <c r="O142" s="186">
        <f t="shared" si="3"/>
        <v>3</v>
      </c>
      <c r="P142" s="186">
        <f t="shared" si="4"/>
        <v>200</v>
      </c>
      <c r="Q142" s="186">
        <f t="shared" si="4"/>
        <v>130</v>
      </c>
    </row>
    <row r="143" spans="1:17" ht="18.75" customHeight="1">
      <c r="A143" s="340" t="s">
        <v>236</v>
      </c>
      <c r="B143" s="343"/>
      <c r="C143" s="356" t="s">
        <v>190</v>
      </c>
      <c r="D143" s="356" t="s">
        <v>170</v>
      </c>
      <c r="E143" s="356" t="s">
        <v>186</v>
      </c>
      <c r="F143" s="356" t="s">
        <v>562</v>
      </c>
      <c r="G143" s="356"/>
      <c r="H143" s="363">
        <f>H144</f>
        <v>20</v>
      </c>
      <c r="I143" s="363">
        <f>I144</f>
        <v>13</v>
      </c>
      <c r="J143" s="322"/>
      <c r="K143" s="179">
        <f>K144</f>
        <v>10</v>
      </c>
      <c r="L143" s="179">
        <f>L144</f>
        <v>10</v>
      </c>
      <c r="N143" s="186">
        <f t="shared" si="3"/>
        <v>10</v>
      </c>
      <c r="O143" s="186">
        <f t="shared" si="3"/>
        <v>3</v>
      </c>
      <c r="P143" s="186">
        <f t="shared" si="4"/>
        <v>200</v>
      </c>
      <c r="Q143" s="186">
        <f t="shared" si="4"/>
        <v>130</v>
      </c>
    </row>
    <row r="144" spans="1:17" ht="15" customHeight="1">
      <c r="A144" s="340" t="s">
        <v>559</v>
      </c>
      <c r="B144" s="343"/>
      <c r="C144" s="356" t="s">
        <v>190</v>
      </c>
      <c r="D144" s="356" t="s">
        <v>170</v>
      </c>
      <c r="E144" s="356" t="s">
        <v>186</v>
      </c>
      <c r="F144" s="356" t="s">
        <v>563</v>
      </c>
      <c r="G144" s="356"/>
      <c r="H144" s="363">
        <v>20</v>
      </c>
      <c r="I144" s="363">
        <v>13</v>
      </c>
      <c r="J144" s="322"/>
      <c r="K144" s="179">
        <v>10</v>
      </c>
      <c r="L144" s="179">
        <v>10</v>
      </c>
      <c r="N144" s="186">
        <f t="shared" si="3"/>
        <v>10</v>
      </c>
      <c r="O144" s="186">
        <f t="shared" si="3"/>
        <v>3</v>
      </c>
      <c r="P144" s="186">
        <f t="shared" si="4"/>
        <v>200</v>
      </c>
      <c r="Q144" s="186">
        <f t="shared" si="4"/>
        <v>130</v>
      </c>
    </row>
    <row r="145" spans="1:17" ht="31.5" customHeight="1">
      <c r="A145" s="371" t="s">
        <v>257</v>
      </c>
      <c r="B145" s="343"/>
      <c r="C145" s="356" t="s">
        <v>190</v>
      </c>
      <c r="D145" s="356" t="s">
        <v>170</v>
      </c>
      <c r="E145" s="356" t="s">
        <v>186</v>
      </c>
      <c r="F145" s="356" t="s">
        <v>563</v>
      </c>
      <c r="G145" s="356" t="s">
        <v>162</v>
      </c>
      <c r="H145" s="363">
        <v>20</v>
      </c>
      <c r="I145" s="363">
        <f>I146</f>
        <v>0</v>
      </c>
      <c r="J145" s="322"/>
      <c r="K145" s="179">
        <f>K146</f>
        <v>0</v>
      </c>
      <c r="L145" s="179">
        <f>L146</f>
        <v>0</v>
      </c>
      <c r="N145" s="186">
        <f t="shared" si="3"/>
        <v>20</v>
      </c>
      <c r="O145" s="186">
        <f t="shared" si="3"/>
        <v>0</v>
      </c>
      <c r="P145" s="186" t="e">
        <f t="shared" si="4"/>
        <v>#DIV/0!</v>
      </c>
      <c r="Q145" s="186" t="e">
        <f t="shared" si="4"/>
        <v>#DIV/0!</v>
      </c>
    </row>
    <row r="146" spans="1:17" ht="31.5" hidden="1">
      <c r="A146" s="343" t="s">
        <v>153</v>
      </c>
      <c r="B146" s="343"/>
      <c r="C146" s="356" t="s">
        <v>190</v>
      </c>
      <c r="D146" s="356" t="s">
        <v>170</v>
      </c>
      <c r="E146" s="356" t="s">
        <v>186</v>
      </c>
      <c r="F146" s="356" t="s">
        <v>322</v>
      </c>
      <c r="G146" s="356" t="s">
        <v>560</v>
      </c>
      <c r="H146" s="360"/>
      <c r="I146" s="360"/>
      <c r="J146" s="322"/>
      <c r="K146" s="178"/>
      <c r="L146" s="178"/>
      <c r="N146" s="186">
        <f t="shared" si="3"/>
        <v>0</v>
      </c>
      <c r="O146" s="186">
        <f t="shared" si="3"/>
        <v>0</v>
      </c>
      <c r="P146" s="186" t="e">
        <f t="shared" si="4"/>
        <v>#DIV/0!</v>
      </c>
      <c r="Q146" s="186" t="e">
        <f t="shared" si="4"/>
        <v>#DIV/0!</v>
      </c>
    </row>
    <row r="147" spans="1:17" s="9" customFormat="1" ht="16.5" customHeight="1">
      <c r="A147" s="344" t="s">
        <v>11</v>
      </c>
      <c r="B147" s="344"/>
      <c r="C147" s="355" t="s">
        <v>190</v>
      </c>
      <c r="D147" s="355" t="s">
        <v>193</v>
      </c>
      <c r="E147" s="355"/>
      <c r="F147" s="355"/>
      <c r="G147" s="355"/>
      <c r="H147" s="364">
        <f>H148+H157+H167</f>
        <v>773.72</v>
      </c>
      <c r="I147" s="364">
        <f>I148+I157+I167</f>
        <v>132.5</v>
      </c>
      <c r="J147" s="324"/>
      <c r="K147" s="180">
        <f>K148+K157+K167</f>
        <v>100</v>
      </c>
      <c r="L147" s="180">
        <f>L148+L157+L167</f>
        <v>100</v>
      </c>
      <c r="N147" s="186">
        <f t="shared" si="3"/>
        <v>673.72</v>
      </c>
      <c r="O147" s="186">
        <f t="shared" si="3"/>
        <v>32.5</v>
      </c>
      <c r="P147" s="186">
        <f t="shared" si="4"/>
        <v>773.72</v>
      </c>
      <c r="Q147" s="186">
        <f t="shared" si="4"/>
        <v>132.5</v>
      </c>
    </row>
    <row r="148" spans="1:17" ht="18" hidden="1">
      <c r="A148" s="358" t="s">
        <v>194</v>
      </c>
      <c r="B148" s="358"/>
      <c r="C148" s="355" t="s">
        <v>190</v>
      </c>
      <c r="D148" s="355" t="s">
        <v>193</v>
      </c>
      <c r="E148" s="355" t="s">
        <v>159</v>
      </c>
      <c r="F148" s="355"/>
      <c r="G148" s="355"/>
      <c r="H148" s="364">
        <f>H149+H154</f>
        <v>0</v>
      </c>
      <c r="I148" s="364">
        <f>I149+I154</f>
        <v>0</v>
      </c>
      <c r="J148" s="322"/>
      <c r="K148" s="180">
        <f>K149+K154</f>
        <v>0</v>
      </c>
      <c r="L148" s="180">
        <f>L149+L154</f>
        <v>0</v>
      </c>
      <c r="N148" s="186">
        <f t="shared" si="3"/>
        <v>0</v>
      </c>
      <c r="O148" s="186">
        <f t="shared" si="3"/>
        <v>0</v>
      </c>
      <c r="P148" s="186" t="e">
        <f t="shared" si="4"/>
        <v>#DIV/0!</v>
      </c>
      <c r="Q148" s="186" t="e">
        <f t="shared" si="4"/>
        <v>#DIV/0!</v>
      </c>
    </row>
    <row r="149" spans="1:17" ht="18" hidden="1">
      <c r="A149" s="344" t="s">
        <v>11</v>
      </c>
      <c r="B149" s="344"/>
      <c r="C149" s="355" t="s">
        <v>190</v>
      </c>
      <c r="D149" s="355" t="s">
        <v>193</v>
      </c>
      <c r="E149" s="355" t="s">
        <v>159</v>
      </c>
      <c r="F149" s="356" t="s">
        <v>323</v>
      </c>
      <c r="G149" s="355"/>
      <c r="H149" s="364">
        <f>H150+H152</f>
        <v>0</v>
      </c>
      <c r="I149" s="364">
        <f>I150+I152</f>
        <v>0</v>
      </c>
      <c r="J149" s="322"/>
      <c r="K149" s="180">
        <f>K150+K152</f>
        <v>0</v>
      </c>
      <c r="L149" s="180">
        <f>L150+L152</f>
        <v>0</v>
      </c>
      <c r="N149" s="186">
        <f t="shared" si="3"/>
        <v>0</v>
      </c>
      <c r="O149" s="186">
        <f t="shared" si="3"/>
        <v>0</v>
      </c>
      <c r="P149" s="186" t="e">
        <f t="shared" si="4"/>
        <v>#DIV/0!</v>
      </c>
      <c r="Q149" s="186" t="e">
        <f t="shared" si="4"/>
        <v>#DIV/0!</v>
      </c>
    </row>
    <row r="150" spans="1:17" ht="31.5" hidden="1">
      <c r="A150" s="343" t="s">
        <v>324</v>
      </c>
      <c r="B150" s="343"/>
      <c r="C150" s="356" t="s">
        <v>190</v>
      </c>
      <c r="D150" s="356" t="s">
        <v>193</v>
      </c>
      <c r="E150" s="356" t="s">
        <v>159</v>
      </c>
      <c r="F150" s="356" t="s">
        <v>325</v>
      </c>
      <c r="G150" s="355"/>
      <c r="H150" s="363">
        <f>H151</f>
        <v>0</v>
      </c>
      <c r="I150" s="363">
        <f>I151</f>
        <v>0</v>
      </c>
      <c r="J150" s="322"/>
      <c r="K150" s="179">
        <f>K151</f>
        <v>0</v>
      </c>
      <c r="L150" s="179">
        <f>L151</f>
        <v>0</v>
      </c>
      <c r="N150" s="186">
        <f t="shared" si="3"/>
        <v>0</v>
      </c>
      <c r="O150" s="186">
        <f t="shared" si="3"/>
        <v>0</v>
      </c>
      <c r="P150" s="186" t="e">
        <f t="shared" si="4"/>
        <v>#DIV/0!</v>
      </c>
      <c r="Q150" s="186" t="e">
        <f t="shared" si="4"/>
        <v>#DIV/0!</v>
      </c>
    </row>
    <row r="151" spans="1:17" ht="39.75" customHeight="1" hidden="1">
      <c r="A151" s="361" t="s">
        <v>71</v>
      </c>
      <c r="B151" s="361"/>
      <c r="C151" s="356" t="s">
        <v>190</v>
      </c>
      <c r="D151" s="356" t="s">
        <v>193</v>
      </c>
      <c r="E151" s="356" t="s">
        <v>159</v>
      </c>
      <c r="F151" s="356" t="s">
        <v>325</v>
      </c>
      <c r="G151" s="356" t="s">
        <v>228</v>
      </c>
      <c r="H151" s="409"/>
      <c r="I151" s="409"/>
      <c r="J151" s="322"/>
      <c r="K151" s="187"/>
      <c r="L151" s="187"/>
      <c r="N151" s="186">
        <f t="shared" si="3"/>
        <v>0</v>
      </c>
      <c r="O151" s="186">
        <f t="shared" si="3"/>
        <v>0</v>
      </c>
      <c r="P151" s="186" t="e">
        <f t="shared" si="4"/>
        <v>#DIV/0!</v>
      </c>
      <c r="Q151" s="186" t="e">
        <f t="shared" si="4"/>
        <v>#DIV/0!</v>
      </c>
    </row>
    <row r="152" spans="1:17" ht="20.25" customHeight="1" hidden="1">
      <c r="A152" s="343" t="s">
        <v>263</v>
      </c>
      <c r="B152" s="343"/>
      <c r="C152" s="356" t="s">
        <v>190</v>
      </c>
      <c r="D152" s="356" t="s">
        <v>193</v>
      </c>
      <c r="E152" s="356" t="s">
        <v>159</v>
      </c>
      <c r="F152" s="356" t="s">
        <v>264</v>
      </c>
      <c r="G152" s="356"/>
      <c r="H152" s="409">
        <f>H153</f>
        <v>0</v>
      </c>
      <c r="I152" s="409">
        <f>I153</f>
        <v>0</v>
      </c>
      <c r="J152" s="322"/>
      <c r="K152" s="187">
        <f>K153</f>
        <v>0</v>
      </c>
      <c r="L152" s="187">
        <f>L153</f>
        <v>0</v>
      </c>
      <c r="N152" s="186">
        <f t="shared" si="3"/>
        <v>0</v>
      </c>
      <c r="O152" s="186">
        <f t="shared" si="3"/>
        <v>0</v>
      </c>
      <c r="P152" s="186" t="e">
        <f t="shared" si="4"/>
        <v>#DIV/0!</v>
      </c>
      <c r="Q152" s="186" t="e">
        <f t="shared" si="4"/>
        <v>#DIV/0!</v>
      </c>
    </row>
    <row r="153" spans="1:17" ht="39.75" customHeight="1" hidden="1">
      <c r="A153" s="343" t="s">
        <v>257</v>
      </c>
      <c r="B153" s="343"/>
      <c r="C153" s="356" t="s">
        <v>190</v>
      </c>
      <c r="D153" s="356" t="s">
        <v>193</v>
      </c>
      <c r="E153" s="356" t="s">
        <v>159</v>
      </c>
      <c r="F153" s="356" t="s">
        <v>264</v>
      </c>
      <c r="G153" s="356" t="s">
        <v>162</v>
      </c>
      <c r="H153" s="409"/>
      <c r="I153" s="409"/>
      <c r="J153" s="322"/>
      <c r="K153" s="187"/>
      <c r="L153" s="187"/>
      <c r="N153" s="186">
        <f t="shared" si="3"/>
        <v>0</v>
      </c>
      <c r="O153" s="186">
        <f t="shared" si="3"/>
        <v>0</v>
      </c>
      <c r="P153" s="186" t="e">
        <f t="shared" si="4"/>
        <v>#DIV/0!</v>
      </c>
      <c r="Q153" s="186" t="e">
        <f t="shared" si="4"/>
        <v>#DIV/0!</v>
      </c>
    </row>
    <row r="154" spans="1:17" ht="43.5" customHeight="1" hidden="1">
      <c r="A154" s="66" t="s">
        <v>281</v>
      </c>
      <c r="B154" s="410"/>
      <c r="C154" s="411" t="s">
        <v>190</v>
      </c>
      <c r="D154" s="411" t="s">
        <v>193</v>
      </c>
      <c r="E154" s="411" t="s">
        <v>159</v>
      </c>
      <c r="F154" s="412" t="s">
        <v>358</v>
      </c>
      <c r="G154" s="411"/>
      <c r="H154" s="401">
        <f>H156</f>
        <v>0</v>
      </c>
      <c r="I154" s="401">
        <f>I156</f>
        <v>0</v>
      </c>
      <c r="J154" s="322"/>
      <c r="K154" s="188">
        <f>K156</f>
        <v>0</v>
      </c>
      <c r="L154" s="188">
        <f>L156</f>
        <v>0</v>
      </c>
      <c r="N154" s="186">
        <f t="shared" si="3"/>
        <v>0</v>
      </c>
      <c r="O154" s="186">
        <f t="shared" si="3"/>
        <v>0</v>
      </c>
      <c r="P154" s="186" t="e">
        <f t="shared" si="4"/>
        <v>#DIV/0!</v>
      </c>
      <c r="Q154" s="186" t="e">
        <f t="shared" si="4"/>
        <v>#DIV/0!</v>
      </c>
    </row>
    <row r="155" spans="1:17" ht="47.25" hidden="1">
      <c r="A155" s="66" t="s">
        <v>281</v>
      </c>
      <c r="B155" s="66"/>
      <c r="C155" s="356" t="s">
        <v>190</v>
      </c>
      <c r="D155" s="356" t="s">
        <v>193</v>
      </c>
      <c r="E155" s="356" t="s">
        <v>159</v>
      </c>
      <c r="F155" s="413" t="s">
        <v>39</v>
      </c>
      <c r="G155" s="356"/>
      <c r="H155" s="363">
        <f>H156</f>
        <v>0</v>
      </c>
      <c r="I155" s="363">
        <f>I156</f>
        <v>0</v>
      </c>
      <c r="J155" s="322"/>
      <c r="K155" s="179">
        <f>K156</f>
        <v>0</v>
      </c>
      <c r="L155" s="179">
        <f>L156</f>
        <v>0</v>
      </c>
      <c r="N155" s="186">
        <f t="shared" si="3"/>
        <v>0</v>
      </c>
      <c r="O155" s="186">
        <f t="shared" si="3"/>
        <v>0</v>
      </c>
      <c r="P155" s="186" t="e">
        <f t="shared" si="4"/>
        <v>#DIV/0!</v>
      </c>
      <c r="Q155" s="186" t="e">
        <f t="shared" si="4"/>
        <v>#DIV/0!</v>
      </c>
    </row>
    <row r="156" spans="1:17" ht="47.25" hidden="1">
      <c r="A156" s="414" t="s">
        <v>229</v>
      </c>
      <c r="B156" s="414"/>
      <c r="C156" s="356" t="s">
        <v>190</v>
      </c>
      <c r="D156" s="356" t="s">
        <v>193</v>
      </c>
      <c r="E156" s="356" t="s">
        <v>159</v>
      </c>
      <c r="F156" s="413" t="s">
        <v>39</v>
      </c>
      <c r="G156" s="356" t="s">
        <v>228</v>
      </c>
      <c r="H156" s="363"/>
      <c r="I156" s="363"/>
      <c r="J156" s="321"/>
      <c r="K156" s="179"/>
      <c r="L156" s="179"/>
      <c r="N156" s="186">
        <f t="shared" si="3"/>
        <v>0</v>
      </c>
      <c r="O156" s="186">
        <f t="shared" si="3"/>
        <v>0</v>
      </c>
      <c r="P156" s="186" t="e">
        <f t="shared" si="4"/>
        <v>#DIV/0!</v>
      </c>
      <c r="Q156" s="186" t="e">
        <f t="shared" si="4"/>
        <v>#DIV/0!</v>
      </c>
    </row>
    <row r="157" spans="1:17" s="9" customFormat="1" ht="18">
      <c r="A157" s="358" t="s">
        <v>195</v>
      </c>
      <c r="B157" s="358"/>
      <c r="C157" s="355" t="s">
        <v>190</v>
      </c>
      <c r="D157" s="355" t="s">
        <v>193</v>
      </c>
      <c r="E157" s="355" t="s">
        <v>160</v>
      </c>
      <c r="F157" s="355"/>
      <c r="G157" s="355"/>
      <c r="H157" s="364">
        <f>H160</f>
        <v>363.41999999999996</v>
      </c>
      <c r="I157" s="364">
        <f>I160</f>
        <v>125</v>
      </c>
      <c r="J157" s="326"/>
      <c r="K157" s="180">
        <f>K158</f>
        <v>100</v>
      </c>
      <c r="L157" s="180">
        <f>L158</f>
        <v>100</v>
      </c>
      <c r="N157" s="186">
        <f t="shared" si="3"/>
        <v>263.41999999999996</v>
      </c>
      <c r="O157" s="186">
        <f t="shared" si="3"/>
        <v>25</v>
      </c>
      <c r="P157" s="186">
        <f t="shared" si="4"/>
        <v>363.41999999999996</v>
      </c>
      <c r="Q157" s="186">
        <f t="shared" si="4"/>
        <v>125</v>
      </c>
    </row>
    <row r="158" spans="1:17" ht="16.5" customHeight="1" hidden="1">
      <c r="A158" s="344" t="s">
        <v>11</v>
      </c>
      <c r="B158" s="344"/>
      <c r="C158" s="355" t="s">
        <v>190</v>
      </c>
      <c r="D158" s="355" t="s">
        <v>193</v>
      </c>
      <c r="E158" s="355" t="s">
        <v>160</v>
      </c>
      <c r="F158" s="356" t="s">
        <v>323</v>
      </c>
      <c r="G158" s="356"/>
      <c r="H158" s="363">
        <f>H159</f>
        <v>363.41999999999996</v>
      </c>
      <c r="I158" s="363">
        <f>I159</f>
        <v>0</v>
      </c>
      <c r="J158" s="321"/>
      <c r="K158" s="179">
        <f>K159</f>
        <v>100</v>
      </c>
      <c r="L158" s="179">
        <f>L159</f>
        <v>100</v>
      </c>
      <c r="N158" s="186">
        <f t="shared" si="3"/>
        <v>263.41999999999996</v>
      </c>
      <c r="O158" s="186">
        <f t="shared" si="3"/>
        <v>-100</v>
      </c>
      <c r="P158" s="186">
        <f t="shared" si="4"/>
        <v>363.41999999999996</v>
      </c>
      <c r="Q158" s="186">
        <f t="shared" si="4"/>
        <v>0</v>
      </c>
    </row>
    <row r="159" spans="1:17" ht="18" hidden="1">
      <c r="A159" s="358" t="s">
        <v>195</v>
      </c>
      <c r="B159" s="358"/>
      <c r="C159" s="355" t="s">
        <v>190</v>
      </c>
      <c r="D159" s="355" t="s">
        <v>193</v>
      </c>
      <c r="E159" s="355" t="s">
        <v>160</v>
      </c>
      <c r="F159" s="355"/>
      <c r="G159" s="355"/>
      <c r="H159" s="364">
        <f>H163</f>
        <v>363.41999999999996</v>
      </c>
      <c r="I159" s="364">
        <f>I163</f>
        <v>0</v>
      </c>
      <c r="J159" s="321"/>
      <c r="K159" s="180">
        <f>K163</f>
        <v>100</v>
      </c>
      <c r="L159" s="180">
        <f>L163</f>
        <v>100</v>
      </c>
      <c r="N159" s="186">
        <f t="shared" si="3"/>
        <v>263.41999999999996</v>
      </c>
      <c r="O159" s="186">
        <f t="shared" si="3"/>
        <v>-100</v>
      </c>
      <c r="P159" s="186">
        <f t="shared" si="4"/>
        <v>363.41999999999996</v>
      </c>
      <c r="Q159" s="186">
        <f t="shared" si="4"/>
        <v>0</v>
      </c>
    </row>
    <row r="160" spans="1:17" ht="31.5">
      <c r="A160" s="343" t="s">
        <v>564</v>
      </c>
      <c r="B160" s="358"/>
      <c r="C160" s="355" t="s">
        <v>190</v>
      </c>
      <c r="D160" s="374">
        <v>5</v>
      </c>
      <c r="E160" s="374">
        <v>2</v>
      </c>
      <c r="F160" s="415">
        <v>3500000000</v>
      </c>
      <c r="G160" s="416"/>
      <c r="H160" s="364">
        <f>H161</f>
        <v>363.41999999999996</v>
      </c>
      <c r="I160" s="364">
        <f>I161</f>
        <v>125</v>
      </c>
      <c r="J160" s="321"/>
      <c r="K160" s="180"/>
      <c r="L160" s="180"/>
      <c r="N160" s="186"/>
      <c r="O160" s="186"/>
      <c r="P160" s="186"/>
      <c r="Q160" s="186"/>
    </row>
    <row r="161" spans="1:17" ht="31.5">
      <c r="A161" s="340" t="s">
        <v>565</v>
      </c>
      <c r="B161" s="358"/>
      <c r="C161" s="355" t="s">
        <v>190</v>
      </c>
      <c r="D161" s="374">
        <v>5</v>
      </c>
      <c r="E161" s="374">
        <v>2</v>
      </c>
      <c r="F161" s="415">
        <v>3500200000</v>
      </c>
      <c r="G161" s="416"/>
      <c r="H161" s="364">
        <f>H162</f>
        <v>363.41999999999996</v>
      </c>
      <c r="I161" s="364">
        <f>I162</f>
        <v>125</v>
      </c>
      <c r="J161" s="321"/>
      <c r="K161" s="180"/>
      <c r="L161" s="180"/>
      <c r="N161" s="186"/>
      <c r="O161" s="186"/>
      <c r="P161" s="186"/>
      <c r="Q161" s="186"/>
    </row>
    <row r="162" spans="1:17" ht="18">
      <c r="A162" s="340" t="s">
        <v>566</v>
      </c>
      <c r="B162" s="358"/>
      <c r="C162" s="355" t="s">
        <v>190</v>
      </c>
      <c r="D162" s="374">
        <v>5</v>
      </c>
      <c r="E162" s="374">
        <v>2</v>
      </c>
      <c r="F162" s="415">
        <v>3500211200</v>
      </c>
      <c r="G162" s="416"/>
      <c r="H162" s="364">
        <f>H163</f>
        <v>363.41999999999996</v>
      </c>
      <c r="I162" s="364">
        <v>125</v>
      </c>
      <c r="J162" s="321"/>
      <c r="K162" s="180"/>
      <c r="L162" s="180"/>
      <c r="N162" s="186"/>
      <c r="O162" s="186"/>
      <c r="P162" s="186"/>
      <c r="Q162" s="186"/>
    </row>
    <row r="163" spans="1:17" ht="31.5">
      <c r="A163" s="343" t="s">
        <v>257</v>
      </c>
      <c r="B163" s="346"/>
      <c r="C163" s="373">
        <v>950</v>
      </c>
      <c r="D163" s="374">
        <v>5</v>
      </c>
      <c r="E163" s="374">
        <v>2</v>
      </c>
      <c r="F163" s="415">
        <v>3500211200</v>
      </c>
      <c r="G163" s="376">
        <v>200</v>
      </c>
      <c r="H163" s="359">
        <f>52+6+60+79.5+165.92</f>
        <v>363.41999999999996</v>
      </c>
      <c r="I163" s="359">
        <f>I164</f>
        <v>0</v>
      </c>
      <c r="J163" s="321"/>
      <c r="K163" s="177">
        <f aca="true" t="shared" si="6" ref="K163:L165">K164</f>
        <v>100</v>
      </c>
      <c r="L163" s="177">
        <f t="shared" si="6"/>
        <v>100</v>
      </c>
      <c r="N163" s="186">
        <f aca="true" t="shared" si="7" ref="N163:O241">H163-K163</f>
        <v>263.41999999999996</v>
      </c>
      <c r="O163" s="186">
        <f t="shared" si="7"/>
        <v>-100</v>
      </c>
      <c r="P163" s="186">
        <f aca="true" t="shared" si="8" ref="P163:Q241">H163/K163*100</f>
        <v>363.41999999999996</v>
      </c>
      <c r="Q163" s="186">
        <f t="shared" si="8"/>
        <v>0</v>
      </c>
    </row>
    <row r="164" spans="1:17" ht="63" hidden="1">
      <c r="A164" s="346" t="s">
        <v>273</v>
      </c>
      <c r="B164" s="346"/>
      <c r="C164" s="373">
        <v>950</v>
      </c>
      <c r="D164" s="374">
        <v>5</v>
      </c>
      <c r="E164" s="374">
        <v>2</v>
      </c>
      <c r="F164" s="375">
        <v>8801000000</v>
      </c>
      <c r="G164" s="376" t="s">
        <v>336</v>
      </c>
      <c r="H164" s="360">
        <f>H165</f>
        <v>0</v>
      </c>
      <c r="I164" s="360">
        <f>I165</f>
        <v>0</v>
      </c>
      <c r="J164" s="321"/>
      <c r="K164" s="178">
        <f t="shared" si="6"/>
        <v>100</v>
      </c>
      <c r="L164" s="178">
        <f t="shared" si="6"/>
        <v>100</v>
      </c>
      <c r="N164" s="186">
        <f t="shared" si="7"/>
        <v>-100</v>
      </c>
      <c r="O164" s="186">
        <f t="shared" si="7"/>
        <v>-100</v>
      </c>
      <c r="P164" s="186">
        <f t="shared" si="8"/>
        <v>0</v>
      </c>
      <c r="Q164" s="186">
        <f t="shared" si="8"/>
        <v>0</v>
      </c>
    </row>
    <row r="165" spans="1:17" ht="18" hidden="1">
      <c r="A165" s="346" t="s">
        <v>345</v>
      </c>
      <c r="B165" s="346"/>
      <c r="C165" s="373">
        <v>950</v>
      </c>
      <c r="D165" s="374">
        <v>5</v>
      </c>
      <c r="E165" s="374">
        <v>2</v>
      </c>
      <c r="F165" s="375">
        <v>8801000001</v>
      </c>
      <c r="G165" s="376" t="s">
        <v>336</v>
      </c>
      <c r="H165" s="359">
        <f>H166</f>
        <v>0</v>
      </c>
      <c r="I165" s="359">
        <f>I166</f>
        <v>0</v>
      </c>
      <c r="J165" s="321"/>
      <c r="K165" s="177">
        <f t="shared" si="6"/>
        <v>100</v>
      </c>
      <c r="L165" s="177">
        <f t="shared" si="6"/>
        <v>100</v>
      </c>
      <c r="N165" s="186">
        <f t="shared" si="7"/>
        <v>-100</v>
      </c>
      <c r="O165" s="186">
        <f t="shared" si="7"/>
        <v>-100</v>
      </c>
      <c r="P165" s="186">
        <f t="shared" si="8"/>
        <v>0</v>
      </c>
      <c r="Q165" s="186">
        <f t="shared" si="8"/>
        <v>0</v>
      </c>
    </row>
    <row r="166" spans="1:17" ht="31.5" hidden="1">
      <c r="A166" s="346" t="s">
        <v>257</v>
      </c>
      <c r="B166" s="346"/>
      <c r="C166" s="373">
        <v>950</v>
      </c>
      <c r="D166" s="374">
        <v>5</v>
      </c>
      <c r="E166" s="374">
        <v>2</v>
      </c>
      <c r="F166" s="375">
        <v>8801000001</v>
      </c>
      <c r="G166" s="376" t="s">
        <v>162</v>
      </c>
      <c r="H166" s="359">
        <v>0</v>
      </c>
      <c r="I166" s="385">
        <v>0</v>
      </c>
      <c r="J166" s="321"/>
      <c r="K166" s="177">
        <v>100</v>
      </c>
      <c r="L166" s="189">
        <v>100</v>
      </c>
      <c r="N166" s="186">
        <f t="shared" si="7"/>
        <v>-100</v>
      </c>
      <c r="O166" s="186">
        <f t="shared" si="7"/>
        <v>-100</v>
      </c>
      <c r="P166" s="186">
        <f t="shared" si="8"/>
        <v>0</v>
      </c>
      <c r="Q166" s="186">
        <f t="shared" si="8"/>
        <v>0</v>
      </c>
    </row>
    <row r="167" spans="1:17" s="9" customFormat="1" ht="18">
      <c r="A167" s="358" t="s">
        <v>196</v>
      </c>
      <c r="B167" s="358"/>
      <c r="C167" s="355" t="s">
        <v>190</v>
      </c>
      <c r="D167" s="355" t="s">
        <v>193</v>
      </c>
      <c r="E167" s="355" t="s">
        <v>169</v>
      </c>
      <c r="F167" s="355"/>
      <c r="G167" s="355"/>
      <c r="H167" s="364">
        <f>H168+H182</f>
        <v>410.3</v>
      </c>
      <c r="I167" s="364">
        <f>I191</f>
        <v>7.5</v>
      </c>
      <c r="J167" s="324"/>
      <c r="K167" s="180">
        <f>K191</f>
        <v>0</v>
      </c>
      <c r="L167" s="180">
        <f>L191</f>
        <v>0</v>
      </c>
      <c r="N167" s="186">
        <f t="shared" si="7"/>
        <v>410.3</v>
      </c>
      <c r="O167" s="186">
        <f t="shared" si="7"/>
        <v>7.5</v>
      </c>
      <c r="P167" s="186" t="e">
        <f t="shared" si="8"/>
        <v>#DIV/0!</v>
      </c>
      <c r="Q167" s="186" t="e">
        <f t="shared" si="8"/>
        <v>#DIV/0!</v>
      </c>
    </row>
    <row r="168" spans="1:17" s="9" customFormat="1" ht="31.5">
      <c r="A168" s="343" t="s">
        <v>564</v>
      </c>
      <c r="B168" s="358"/>
      <c r="C168" s="356" t="s">
        <v>190</v>
      </c>
      <c r="D168" s="355" t="s">
        <v>193</v>
      </c>
      <c r="E168" s="355" t="s">
        <v>169</v>
      </c>
      <c r="F168" s="356" t="s">
        <v>323</v>
      </c>
      <c r="G168" s="355"/>
      <c r="H168" s="364">
        <f>H169</f>
        <v>410.3</v>
      </c>
      <c r="I168" s="364">
        <f>I169</f>
        <v>681.4000000000001</v>
      </c>
      <c r="J168" s="324"/>
      <c r="K168" s="279"/>
      <c r="L168" s="279"/>
      <c r="N168" s="280"/>
      <c r="O168" s="280"/>
      <c r="P168" s="280"/>
      <c r="Q168" s="280"/>
    </row>
    <row r="169" spans="1:17" s="9" customFormat="1" ht="31.5">
      <c r="A169" s="347" t="s">
        <v>567</v>
      </c>
      <c r="B169" s="358"/>
      <c r="C169" s="356" t="s">
        <v>190</v>
      </c>
      <c r="D169" s="356" t="s">
        <v>193</v>
      </c>
      <c r="E169" s="356" t="s">
        <v>169</v>
      </c>
      <c r="F169" s="356" t="s">
        <v>568</v>
      </c>
      <c r="G169" s="356"/>
      <c r="H169" s="363">
        <f>H172+H174+H176+H180+H178</f>
        <v>410.3</v>
      </c>
      <c r="I169" s="363">
        <f>I172+I174+I176+I180+I194</f>
        <v>681.4000000000001</v>
      </c>
      <c r="J169" s="324"/>
      <c r="K169" s="279"/>
      <c r="L169" s="279"/>
      <c r="N169" s="280"/>
      <c r="O169" s="280"/>
      <c r="P169" s="280"/>
      <c r="Q169" s="280"/>
    </row>
    <row r="170" spans="1:17" s="9" customFormat="1" ht="31.5" hidden="1">
      <c r="A170" s="343" t="s">
        <v>564</v>
      </c>
      <c r="B170" s="358"/>
      <c r="C170" s="356"/>
      <c r="D170" s="356" t="s">
        <v>193</v>
      </c>
      <c r="E170" s="356" t="s">
        <v>169</v>
      </c>
      <c r="F170" s="356"/>
      <c r="G170" s="356"/>
      <c r="H170" s="363"/>
      <c r="I170" s="363"/>
      <c r="J170" s="324"/>
      <c r="K170" s="279"/>
      <c r="L170" s="279"/>
      <c r="N170" s="280"/>
      <c r="O170" s="280"/>
      <c r="P170" s="280"/>
      <c r="Q170" s="280"/>
    </row>
    <row r="171" spans="1:17" s="9" customFormat="1" ht="18" hidden="1">
      <c r="A171" s="342"/>
      <c r="B171" s="358"/>
      <c r="C171" s="356"/>
      <c r="D171" s="356"/>
      <c r="E171" s="356"/>
      <c r="F171" s="356"/>
      <c r="G171" s="356"/>
      <c r="H171" s="363"/>
      <c r="I171" s="363"/>
      <c r="J171" s="324"/>
      <c r="K171" s="279"/>
      <c r="L171" s="279"/>
      <c r="N171" s="280"/>
      <c r="O171" s="280"/>
      <c r="P171" s="280"/>
      <c r="Q171" s="280"/>
    </row>
    <row r="172" spans="1:17" s="9" customFormat="1" ht="18">
      <c r="A172" s="358" t="s">
        <v>197</v>
      </c>
      <c r="B172" s="358"/>
      <c r="C172" s="356" t="s">
        <v>190</v>
      </c>
      <c r="D172" s="355" t="s">
        <v>193</v>
      </c>
      <c r="E172" s="355" t="s">
        <v>169</v>
      </c>
      <c r="F172" s="356" t="s">
        <v>569</v>
      </c>
      <c r="G172" s="356"/>
      <c r="H172" s="363">
        <f>25+60+31</f>
        <v>116</v>
      </c>
      <c r="I172" s="363">
        <f>I173</f>
        <v>230.6</v>
      </c>
      <c r="J172" s="324"/>
      <c r="K172" s="279"/>
      <c r="L172" s="279"/>
      <c r="N172" s="280"/>
      <c r="O172" s="280"/>
      <c r="P172" s="280"/>
      <c r="Q172" s="280"/>
    </row>
    <row r="173" spans="1:17" s="9" customFormat="1" ht="31.5">
      <c r="A173" s="343" t="s">
        <v>257</v>
      </c>
      <c r="B173" s="358"/>
      <c r="C173" s="356" t="s">
        <v>190</v>
      </c>
      <c r="D173" s="356" t="s">
        <v>193</v>
      </c>
      <c r="E173" s="356" t="s">
        <v>169</v>
      </c>
      <c r="F173" s="356" t="s">
        <v>569</v>
      </c>
      <c r="G173" s="356" t="s">
        <v>162</v>
      </c>
      <c r="H173" s="363">
        <v>116</v>
      </c>
      <c r="I173" s="363">
        <v>230.6</v>
      </c>
      <c r="J173" s="324"/>
      <c r="K173" s="279"/>
      <c r="L173" s="279"/>
      <c r="N173" s="280"/>
      <c r="O173" s="280"/>
      <c r="P173" s="280"/>
      <c r="Q173" s="280"/>
    </row>
    <row r="174" spans="1:17" s="9" customFormat="1" ht="47.25">
      <c r="A174" s="344" t="s">
        <v>612</v>
      </c>
      <c r="B174" s="358"/>
      <c r="C174" s="356" t="s">
        <v>190</v>
      </c>
      <c r="D174" s="355" t="s">
        <v>193</v>
      </c>
      <c r="E174" s="355" t="s">
        <v>169</v>
      </c>
      <c r="F174" s="356" t="s">
        <v>613</v>
      </c>
      <c r="G174" s="355"/>
      <c r="H174" s="364">
        <f>H175</f>
        <v>53</v>
      </c>
      <c r="I174" s="364">
        <f>I175</f>
        <v>0</v>
      </c>
      <c r="J174" s="324"/>
      <c r="K174" s="279"/>
      <c r="L174" s="279"/>
      <c r="N174" s="280"/>
      <c r="O174" s="280"/>
      <c r="P174" s="280"/>
      <c r="Q174" s="280"/>
    </row>
    <row r="175" spans="1:17" s="9" customFormat="1" ht="31.5">
      <c r="A175" s="342" t="s">
        <v>153</v>
      </c>
      <c r="B175" s="358"/>
      <c r="C175" s="356" t="s">
        <v>190</v>
      </c>
      <c r="D175" s="356" t="s">
        <v>193</v>
      </c>
      <c r="E175" s="356" t="s">
        <v>169</v>
      </c>
      <c r="F175" s="356" t="s">
        <v>613</v>
      </c>
      <c r="G175" s="356" t="s">
        <v>162</v>
      </c>
      <c r="H175" s="359">
        <v>53</v>
      </c>
      <c r="I175" s="359">
        <v>0</v>
      </c>
      <c r="J175" s="324"/>
      <c r="K175" s="279"/>
      <c r="L175" s="279"/>
      <c r="N175" s="280"/>
      <c r="O175" s="280"/>
      <c r="P175" s="280"/>
      <c r="Q175" s="280"/>
    </row>
    <row r="176" spans="1:17" s="9" customFormat="1" ht="18" customHeight="1">
      <c r="A176" s="358" t="s">
        <v>52</v>
      </c>
      <c r="B176" s="358"/>
      <c r="C176" s="356" t="s">
        <v>190</v>
      </c>
      <c r="D176" s="355" t="s">
        <v>193</v>
      </c>
      <c r="E176" s="355" t="s">
        <v>169</v>
      </c>
      <c r="F176" s="356" t="s">
        <v>570</v>
      </c>
      <c r="G176" s="355"/>
      <c r="H176" s="357">
        <f>H177</f>
        <v>100</v>
      </c>
      <c r="I176" s="357">
        <f>I177</f>
        <v>80</v>
      </c>
      <c r="J176" s="324"/>
      <c r="K176" s="279"/>
      <c r="L176" s="279"/>
      <c r="N176" s="280"/>
      <c r="O176" s="280"/>
      <c r="P176" s="280"/>
      <c r="Q176" s="280"/>
    </row>
    <row r="177" spans="1:17" s="9" customFormat="1" ht="31.5">
      <c r="A177" s="343" t="s">
        <v>153</v>
      </c>
      <c r="B177" s="358"/>
      <c r="C177" s="356" t="s">
        <v>190</v>
      </c>
      <c r="D177" s="356" t="s">
        <v>193</v>
      </c>
      <c r="E177" s="356" t="s">
        <v>169</v>
      </c>
      <c r="F177" s="356" t="s">
        <v>570</v>
      </c>
      <c r="G177" s="356" t="s">
        <v>162</v>
      </c>
      <c r="H177" s="359">
        <v>100</v>
      </c>
      <c r="I177" s="359">
        <v>80</v>
      </c>
      <c r="J177" s="324"/>
      <c r="K177" s="279"/>
      <c r="L177" s="279"/>
      <c r="N177" s="280"/>
      <c r="O177" s="280"/>
      <c r="P177" s="280"/>
      <c r="Q177" s="280"/>
    </row>
    <row r="178" spans="1:17" s="9" customFormat="1" ht="40.5" customHeight="1" hidden="1">
      <c r="A178" s="417" t="s">
        <v>446</v>
      </c>
      <c r="B178" s="358"/>
      <c r="C178" s="356" t="s">
        <v>190</v>
      </c>
      <c r="D178" s="356" t="s">
        <v>193</v>
      </c>
      <c r="E178" s="356" t="s">
        <v>169</v>
      </c>
      <c r="F178" s="418">
        <v>3505074110</v>
      </c>
      <c r="G178" s="418"/>
      <c r="H178" s="419">
        <v>0</v>
      </c>
      <c r="I178" s="359"/>
      <c r="J178" s="324"/>
      <c r="K178" s="279"/>
      <c r="L178" s="279"/>
      <c r="N178" s="280"/>
      <c r="O178" s="280"/>
      <c r="P178" s="280"/>
      <c r="Q178" s="280"/>
    </row>
    <row r="179" spans="1:17" s="9" customFormat="1" ht="31.5" hidden="1">
      <c r="A179" s="417" t="s">
        <v>153</v>
      </c>
      <c r="B179" s="358"/>
      <c r="C179" s="356"/>
      <c r="D179" s="356" t="s">
        <v>193</v>
      </c>
      <c r="E179" s="356" t="s">
        <v>169</v>
      </c>
      <c r="F179" s="418">
        <v>3505074110</v>
      </c>
      <c r="G179" s="418">
        <v>200</v>
      </c>
      <c r="H179" s="419">
        <v>0</v>
      </c>
      <c r="I179" s="359"/>
      <c r="J179" s="324"/>
      <c r="K179" s="279"/>
      <c r="L179" s="279"/>
      <c r="N179" s="280"/>
      <c r="O179" s="280"/>
      <c r="P179" s="280"/>
      <c r="Q179" s="280"/>
    </row>
    <row r="180" spans="1:17" s="9" customFormat="1" ht="31.5">
      <c r="A180" s="420" t="s">
        <v>280</v>
      </c>
      <c r="B180" s="421"/>
      <c r="C180" s="411" t="s">
        <v>190</v>
      </c>
      <c r="D180" s="411" t="s">
        <v>193</v>
      </c>
      <c r="E180" s="411" t="s">
        <v>169</v>
      </c>
      <c r="F180" s="411" t="s">
        <v>288</v>
      </c>
      <c r="G180" s="411"/>
      <c r="H180" s="359">
        <f>H181</f>
        <v>141.3</v>
      </c>
      <c r="I180" s="359">
        <f>I181</f>
        <v>363.3</v>
      </c>
      <c r="J180" s="324"/>
      <c r="K180" s="279"/>
      <c r="L180" s="279"/>
      <c r="N180" s="280"/>
      <c r="O180" s="280"/>
      <c r="P180" s="280"/>
      <c r="Q180" s="280"/>
    </row>
    <row r="181" spans="1:17" s="9" customFormat="1" ht="31.5">
      <c r="A181" s="422" t="s">
        <v>257</v>
      </c>
      <c r="B181" s="358"/>
      <c r="C181" s="356" t="s">
        <v>190</v>
      </c>
      <c r="D181" s="356" t="s">
        <v>193</v>
      </c>
      <c r="E181" s="356" t="s">
        <v>169</v>
      </c>
      <c r="F181" s="356" t="s">
        <v>571</v>
      </c>
      <c r="G181" s="356" t="s">
        <v>162</v>
      </c>
      <c r="H181" s="359">
        <v>141.3</v>
      </c>
      <c r="I181" s="359">
        <v>363.3</v>
      </c>
      <c r="J181" s="324"/>
      <c r="K181" s="279"/>
      <c r="L181" s="279"/>
      <c r="N181" s="280"/>
      <c r="O181" s="280"/>
      <c r="P181" s="280"/>
      <c r="Q181" s="280"/>
    </row>
    <row r="182" spans="1:17" s="9" customFormat="1" ht="97.5" customHeight="1" hidden="1">
      <c r="A182" s="423" t="s">
        <v>419</v>
      </c>
      <c r="B182" s="358"/>
      <c r="C182" s="356" t="s">
        <v>190</v>
      </c>
      <c r="D182" s="424" t="s">
        <v>193</v>
      </c>
      <c r="E182" s="424" t="s">
        <v>169</v>
      </c>
      <c r="F182" s="424" t="s">
        <v>421</v>
      </c>
      <c r="G182" s="424"/>
      <c r="H182" s="425">
        <f>H183</f>
        <v>0</v>
      </c>
      <c r="I182" s="425">
        <f>I183</f>
        <v>2488.1000000000004</v>
      </c>
      <c r="J182" s="324"/>
      <c r="K182" s="279"/>
      <c r="L182" s="279"/>
      <c r="N182" s="280"/>
      <c r="O182" s="280"/>
      <c r="P182" s="280"/>
      <c r="Q182" s="280"/>
    </row>
    <row r="183" spans="1:17" s="9" customFormat="1" ht="40.5" customHeight="1" hidden="1">
      <c r="A183" s="426" t="s">
        <v>447</v>
      </c>
      <c r="B183" s="358"/>
      <c r="C183" s="356" t="s">
        <v>190</v>
      </c>
      <c r="D183" s="424" t="s">
        <v>193</v>
      </c>
      <c r="E183" s="424" t="s">
        <v>169</v>
      </c>
      <c r="F183" s="424" t="s">
        <v>423</v>
      </c>
      <c r="G183" s="424"/>
      <c r="H183" s="425">
        <f>H186</f>
        <v>0</v>
      </c>
      <c r="I183" s="425">
        <f>I186+I188+I184</f>
        <v>2488.1000000000004</v>
      </c>
      <c r="J183" s="324"/>
      <c r="K183" s="279"/>
      <c r="L183" s="279"/>
      <c r="N183" s="280"/>
      <c r="O183" s="280"/>
      <c r="P183" s="280"/>
      <c r="Q183" s="280"/>
    </row>
    <row r="184" spans="1:17" s="9" customFormat="1" ht="47.25" hidden="1">
      <c r="A184" s="426" t="s">
        <v>448</v>
      </c>
      <c r="B184" s="358"/>
      <c r="C184" s="356" t="s">
        <v>190</v>
      </c>
      <c r="D184" s="424" t="s">
        <v>193</v>
      </c>
      <c r="E184" s="424" t="s">
        <v>169</v>
      </c>
      <c r="F184" s="424" t="s">
        <v>424</v>
      </c>
      <c r="G184" s="424"/>
      <c r="H184" s="425">
        <f>H185</f>
        <v>0</v>
      </c>
      <c r="I184" s="425">
        <f>I185</f>
        <v>8.3</v>
      </c>
      <c r="J184" s="324"/>
      <c r="K184" s="279"/>
      <c r="L184" s="279"/>
      <c r="N184" s="280"/>
      <c r="O184" s="280"/>
      <c r="P184" s="280"/>
      <c r="Q184" s="280"/>
    </row>
    <row r="185" spans="1:17" s="9" customFormat="1" ht="31.5" hidden="1">
      <c r="A185" s="426" t="s">
        <v>153</v>
      </c>
      <c r="B185" s="358"/>
      <c r="C185" s="356" t="s">
        <v>190</v>
      </c>
      <c r="D185" s="424" t="s">
        <v>193</v>
      </c>
      <c r="E185" s="424" t="s">
        <v>169</v>
      </c>
      <c r="F185" s="424" t="s">
        <v>424</v>
      </c>
      <c r="G185" s="424" t="s">
        <v>162</v>
      </c>
      <c r="H185" s="425">
        <v>0</v>
      </c>
      <c r="I185" s="425">
        <v>8.3</v>
      </c>
      <c r="J185" s="324"/>
      <c r="K185" s="279"/>
      <c r="L185" s="279"/>
      <c r="N185" s="280"/>
      <c r="O185" s="280"/>
      <c r="P185" s="280"/>
      <c r="Q185" s="280"/>
    </row>
    <row r="186" spans="1:17" s="9" customFormat="1" ht="31.5" hidden="1">
      <c r="A186" s="426" t="s">
        <v>449</v>
      </c>
      <c r="B186" s="358"/>
      <c r="C186" s="356" t="s">
        <v>190</v>
      </c>
      <c r="D186" s="424" t="s">
        <v>193</v>
      </c>
      <c r="E186" s="424" t="s">
        <v>169</v>
      </c>
      <c r="F186" s="424" t="s">
        <v>450</v>
      </c>
      <c r="G186" s="424"/>
      <c r="H186" s="425">
        <f>H187</f>
        <v>0</v>
      </c>
      <c r="I186" s="425">
        <f>I187</f>
        <v>1542.5</v>
      </c>
      <c r="J186" s="324"/>
      <c r="K186" s="279"/>
      <c r="L186" s="279"/>
      <c r="N186" s="280"/>
      <c r="O186" s="280"/>
      <c r="P186" s="280"/>
      <c r="Q186" s="280"/>
    </row>
    <row r="187" spans="1:17" s="9" customFormat="1" ht="31.5" hidden="1">
      <c r="A187" s="426" t="s">
        <v>153</v>
      </c>
      <c r="B187" s="358"/>
      <c r="C187" s="356" t="s">
        <v>190</v>
      </c>
      <c r="D187" s="424" t="s">
        <v>193</v>
      </c>
      <c r="E187" s="424" t="s">
        <v>169</v>
      </c>
      <c r="F187" s="424" t="s">
        <v>450</v>
      </c>
      <c r="G187" s="424" t="s">
        <v>162</v>
      </c>
      <c r="H187" s="425">
        <v>0</v>
      </c>
      <c r="I187" s="425">
        <v>1542.5</v>
      </c>
      <c r="J187" s="324"/>
      <c r="K187" s="279"/>
      <c r="L187" s="279"/>
      <c r="N187" s="280"/>
      <c r="O187" s="280"/>
      <c r="P187" s="280"/>
      <c r="Q187" s="280"/>
    </row>
    <row r="188" spans="1:17" s="9" customFormat="1" ht="18" hidden="1">
      <c r="A188" s="426" t="s">
        <v>418</v>
      </c>
      <c r="B188" s="358"/>
      <c r="C188" s="356" t="s">
        <v>190</v>
      </c>
      <c r="D188" s="424" t="s">
        <v>193</v>
      </c>
      <c r="E188" s="424" t="s">
        <v>169</v>
      </c>
      <c r="F188" s="424" t="s">
        <v>450</v>
      </c>
      <c r="G188" s="424"/>
      <c r="H188" s="425">
        <f>H189</f>
        <v>786.7</v>
      </c>
      <c r="I188" s="425">
        <f>I189</f>
        <v>937.3</v>
      </c>
      <c r="J188" s="324"/>
      <c r="K188" s="279"/>
      <c r="L188" s="279"/>
      <c r="N188" s="280"/>
      <c r="O188" s="280"/>
      <c r="P188" s="280"/>
      <c r="Q188" s="280"/>
    </row>
    <row r="189" spans="1:17" s="9" customFormat="1" ht="31.5" hidden="1">
      <c r="A189" s="426" t="s">
        <v>153</v>
      </c>
      <c r="B189" s="358"/>
      <c r="C189" s="356" t="s">
        <v>190</v>
      </c>
      <c r="D189" s="424" t="s">
        <v>193</v>
      </c>
      <c r="E189" s="424" t="s">
        <v>169</v>
      </c>
      <c r="F189" s="424" t="s">
        <v>450</v>
      </c>
      <c r="G189" s="424" t="s">
        <v>162</v>
      </c>
      <c r="H189" s="425">
        <v>786.7</v>
      </c>
      <c r="I189" s="425">
        <v>937.3</v>
      </c>
      <c r="J189" s="324"/>
      <c r="K189" s="279"/>
      <c r="L189" s="279"/>
      <c r="N189" s="280"/>
      <c r="O189" s="280"/>
      <c r="P189" s="280"/>
      <c r="Q189" s="280"/>
    </row>
    <row r="190" spans="1:12" ht="78.75" hidden="1">
      <c r="A190" s="423" t="s">
        <v>419</v>
      </c>
      <c r="B190" s="422"/>
      <c r="C190" s="356" t="s">
        <v>190</v>
      </c>
      <c r="D190" s="424" t="s">
        <v>193</v>
      </c>
      <c r="E190" s="424" t="s">
        <v>169</v>
      </c>
      <c r="F190" s="424" t="s">
        <v>421</v>
      </c>
      <c r="G190" s="424"/>
      <c r="H190" s="427">
        <f>H191</f>
        <v>0</v>
      </c>
      <c r="I190" s="425">
        <f>I191</f>
        <v>7.5</v>
      </c>
      <c r="J190" s="322"/>
      <c r="K190" s="1"/>
      <c r="L190" s="1"/>
    </row>
    <row r="191" spans="1:12" ht="47.25" hidden="1">
      <c r="A191" s="426" t="s">
        <v>420</v>
      </c>
      <c r="B191" s="422"/>
      <c r="C191" s="356" t="s">
        <v>190</v>
      </c>
      <c r="D191" s="424" t="s">
        <v>193</v>
      </c>
      <c r="E191" s="424" t="s">
        <v>169</v>
      </c>
      <c r="F191" s="424" t="s">
        <v>423</v>
      </c>
      <c r="G191" s="424"/>
      <c r="H191" s="427">
        <f>H192</f>
        <v>0</v>
      </c>
      <c r="I191" s="425">
        <f>I192+I194+I196</f>
        <v>7.5</v>
      </c>
      <c r="J191" s="322"/>
      <c r="K191" s="1"/>
      <c r="L191" s="1"/>
    </row>
    <row r="192" spans="1:12" ht="18" hidden="1">
      <c r="A192" s="426" t="s">
        <v>422</v>
      </c>
      <c r="B192" s="422"/>
      <c r="C192" s="356" t="s">
        <v>190</v>
      </c>
      <c r="D192" s="424" t="s">
        <v>193</v>
      </c>
      <c r="E192" s="424" t="s">
        <v>169</v>
      </c>
      <c r="F192" s="424" t="s">
        <v>424</v>
      </c>
      <c r="G192" s="424"/>
      <c r="H192" s="427">
        <f>H193</f>
        <v>0</v>
      </c>
      <c r="I192" s="425">
        <f>I193</f>
        <v>0</v>
      </c>
      <c r="J192" s="322"/>
      <c r="K192" s="1"/>
      <c r="L192" s="1"/>
    </row>
    <row r="193" spans="1:12" ht="31.5" hidden="1">
      <c r="A193" s="426" t="s">
        <v>153</v>
      </c>
      <c r="B193" s="422"/>
      <c r="C193" s="356" t="s">
        <v>190</v>
      </c>
      <c r="D193" s="424" t="s">
        <v>193</v>
      </c>
      <c r="E193" s="424" t="s">
        <v>169</v>
      </c>
      <c r="F193" s="424" t="s">
        <v>424</v>
      </c>
      <c r="G193" s="424" t="s">
        <v>162</v>
      </c>
      <c r="H193" s="427">
        <v>0</v>
      </c>
      <c r="I193" s="425"/>
      <c r="J193" s="322"/>
      <c r="K193" s="1"/>
      <c r="L193" s="1"/>
    </row>
    <row r="194" spans="1:12" ht="18" hidden="1">
      <c r="A194" s="426" t="s">
        <v>417</v>
      </c>
      <c r="B194" s="422"/>
      <c r="C194" s="356" t="s">
        <v>190</v>
      </c>
      <c r="D194" s="424" t="s">
        <v>193</v>
      </c>
      <c r="E194" s="424" t="s">
        <v>169</v>
      </c>
      <c r="F194" s="424" t="s">
        <v>425</v>
      </c>
      <c r="G194" s="424"/>
      <c r="H194" s="427"/>
      <c r="I194" s="425">
        <f>I195</f>
        <v>7.5</v>
      </c>
      <c r="J194" s="322"/>
      <c r="K194" s="1"/>
      <c r="L194" s="1"/>
    </row>
    <row r="195" spans="1:12" ht="31.5" hidden="1">
      <c r="A195" s="426" t="s">
        <v>153</v>
      </c>
      <c r="B195" s="422"/>
      <c r="C195" s="356" t="s">
        <v>190</v>
      </c>
      <c r="D195" s="424" t="s">
        <v>193</v>
      </c>
      <c r="E195" s="424" t="s">
        <v>169</v>
      </c>
      <c r="F195" s="424" t="s">
        <v>425</v>
      </c>
      <c r="G195" s="424" t="s">
        <v>162</v>
      </c>
      <c r="H195" s="427"/>
      <c r="I195" s="425">
        <v>7.5</v>
      </c>
      <c r="J195" s="322"/>
      <c r="K195" s="1"/>
      <c r="L195" s="1"/>
    </row>
    <row r="196" spans="1:17" s="9" customFormat="1" ht="18" hidden="1">
      <c r="A196" s="358" t="s">
        <v>52</v>
      </c>
      <c r="B196" s="358"/>
      <c r="C196" s="355" t="s">
        <v>190</v>
      </c>
      <c r="D196" s="355" t="s">
        <v>193</v>
      </c>
      <c r="E196" s="355" t="s">
        <v>169</v>
      </c>
      <c r="F196" s="355" t="s">
        <v>7</v>
      </c>
      <c r="G196" s="355"/>
      <c r="H196" s="357">
        <f>H197</f>
        <v>0</v>
      </c>
      <c r="I196" s="357">
        <f>I197</f>
        <v>0</v>
      </c>
      <c r="J196" s="324"/>
      <c r="K196" s="176">
        <f>K197</f>
        <v>0</v>
      </c>
      <c r="L196" s="176">
        <f>L197</f>
        <v>0</v>
      </c>
      <c r="N196" s="186">
        <f t="shared" si="7"/>
        <v>0</v>
      </c>
      <c r="O196" s="186">
        <f t="shared" si="7"/>
        <v>0</v>
      </c>
      <c r="P196" s="186" t="e">
        <f t="shared" si="8"/>
        <v>#DIV/0!</v>
      </c>
      <c r="Q196" s="186" t="e">
        <f t="shared" si="8"/>
        <v>#DIV/0!</v>
      </c>
    </row>
    <row r="197" spans="1:17" ht="31.5" hidden="1">
      <c r="A197" s="343" t="s">
        <v>153</v>
      </c>
      <c r="B197" s="343"/>
      <c r="C197" s="356" t="s">
        <v>190</v>
      </c>
      <c r="D197" s="356" t="s">
        <v>193</v>
      </c>
      <c r="E197" s="356" t="s">
        <v>169</v>
      </c>
      <c r="F197" s="356" t="s">
        <v>7</v>
      </c>
      <c r="G197" s="356" t="s">
        <v>162</v>
      </c>
      <c r="H197" s="359">
        <v>0</v>
      </c>
      <c r="I197" s="359">
        <v>0</v>
      </c>
      <c r="J197" s="322"/>
      <c r="K197" s="177">
        <v>0</v>
      </c>
      <c r="L197" s="177">
        <v>0</v>
      </c>
      <c r="N197" s="186">
        <f t="shared" si="7"/>
        <v>0</v>
      </c>
      <c r="O197" s="186">
        <f t="shared" si="7"/>
        <v>0</v>
      </c>
      <c r="P197" s="186" t="e">
        <f t="shared" si="8"/>
        <v>#DIV/0!</v>
      </c>
      <c r="Q197" s="186" t="e">
        <f t="shared" si="8"/>
        <v>#DIV/0!</v>
      </c>
    </row>
    <row r="198" spans="1:17" ht="18" hidden="1">
      <c r="A198" s="428"/>
      <c r="B198" s="428"/>
      <c r="C198" s="356"/>
      <c r="D198" s="356"/>
      <c r="E198" s="356"/>
      <c r="F198" s="356"/>
      <c r="G198" s="356"/>
      <c r="H198" s="359"/>
      <c r="I198" s="359"/>
      <c r="J198" s="322"/>
      <c r="K198" s="177"/>
      <c r="L198" s="177"/>
      <c r="N198" s="186">
        <f t="shared" si="7"/>
        <v>0</v>
      </c>
      <c r="O198" s="186">
        <f t="shared" si="7"/>
        <v>0</v>
      </c>
      <c r="P198" s="186" t="e">
        <f t="shared" si="8"/>
        <v>#DIV/0!</v>
      </c>
      <c r="Q198" s="186" t="e">
        <f t="shared" si="8"/>
        <v>#DIV/0!</v>
      </c>
    </row>
    <row r="199" spans="1:17" ht="31.5" hidden="1">
      <c r="A199" s="429" t="s">
        <v>280</v>
      </c>
      <c r="B199" s="429"/>
      <c r="C199" s="356" t="s">
        <v>190</v>
      </c>
      <c r="D199" s="356" t="s">
        <v>193</v>
      </c>
      <c r="E199" s="356" t="s">
        <v>169</v>
      </c>
      <c r="F199" s="356" t="s">
        <v>278</v>
      </c>
      <c r="G199" s="356"/>
      <c r="H199" s="359">
        <f>H200</f>
        <v>0</v>
      </c>
      <c r="I199" s="359">
        <f>I200</f>
        <v>0</v>
      </c>
      <c r="J199" s="322"/>
      <c r="K199" s="177">
        <f>K200</f>
        <v>0</v>
      </c>
      <c r="L199" s="177">
        <f>L200</f>
        <v>0</v>
      </c>
      <c r="N199" s="186">
        <f t="shared" si="7"/>
        <v>0</v>
      </c>
      <c r="O199" s="186">
        <f t="shared" si="7"/>
        <v>0</v>
      </c>
      <c r="P199" s="186" t="e">
        <f t="shared" si="8"/>
        <v>#DIV/0!</v>
      </c>
      <c r="Q199" s="186" t="e">
        <f t="shared" si="8"/>
        <v>#DIV/0!</v>
      </c>
    </row>
    <row r="200" spans="1:17" ht="31.5" hidden="1">
      <c r="A200" s="335" t="s">
        <v>257</v>
      </c>
      <c r="B200" s="335"/>
      <c r="C200" s="356" t="s">
        <v>190</v>
      </c>
      <c r="D200" s="356" t="s">
        <v>193</v>
      </c>
      <c r="E200" s="356" t="s">
        <v>169</v>
      </c>
      <c r="F200" s="356" t="s">
        <v>278</v>
      </c>
      <c r="G200" s="356" t="s">
        <v>162</v>
      </c>
      <c r="H200" s="359"/>
      <c r="I200" s="359"/>
      <c r="J200" s="322"/>
      <c r="K200" s="177"/>
      <c r="L200" s="177"/>
      <c r="N200" s="186">
        <f t="shared" si="7"/>
        <v>0</v>
      </c>
      <c r="O200" s="186">
        <f t="shared" si="7"/>
        <v>0</v>
      </c>
      <c r="P200" s="186" t="e">
        <f t="shared" si="8"/>
        <v>#DIV/0!</v>
      </c>
      <c r="Q200" s="186" t="e">
        <f t="shared" si="8"/>
        <v>#DIV/0!</v>
      </c>
    </row>
    <row r="201" spans="1:17" ht="31.5" hidden="1">
      <c r="A201" s="429" t="s">
        <v>282</v>
      </c>
      <c r="B201" s="429"/>
      <c r="C201" s="356" t="s">
        <v>190</v>
      </c>
      <c r="D201" s="356" t="s">
        <v>193</v>
      </c>
      <c r="E201" s="356" t="s">
        <v>169</v>
      </c>
      <c r="F201" s="356" t="s">
        <v>279</v>
      </c>
      <c r="G201" s="356"/>
      <c r="H201" s="359">
        <f>H202</f>
        <v>0</v>
      </c>
      <c r="I201" s="359">
        <f>I202</f>
        <v>0</v>
      </c>
      <c r="J201" s="322"/>
      <c r="K201" s="177">
        <f>K202</f>
        <v>0</v>
      </c>
      <c r="L201" s="177">
        <f>L202</f>
        <v>0</v>
      </c>
      <c r="N201" s="186">
        <f t="shared" si="7"/>
        <v>0</v>
      </c>
      <c r="O201" s="186">
        <f t="shared" si="7"/>
        <v>0</v>
      </c>
      <c r="P201" s="186" t="e">
        <f t="shared" si="8"/>
        <v>#DIV/0!</v>
      </c>
      <c r="Q201" s="186" t="e">
        <f t="shared" si="8"/>
        <v>#DIV/0!</v>
      </c>
    </row>
    <row r="202" spans="1:17" ht="31.5" hidden="1">
      <c r="A202" s="335" t="s">
        <v>257</v>
      </c>
      <c r="B202" s="335"/>
      <c r="C202" s="356" t="s">
        <v>190</v>
      </c>
      <c r="D202" s="356" t="s">
        <v>193</v>
      </c>
      <c r="E202" s="356" t="s">
        <v>169</v>
      </c>
      <c r="F202" s="356" t="s">
        <v>279</v>
      </c>
      <c r="G202" s="356" t="s">
        <v>162</v>
      </c>
      <c r="H202" s="359"/>
      <c r="I202" s="359"/>
      <c r="J202" s="322"/>
      <c r="K202" s="177"/>
      <c r="L202" s="177"/>
      <c r="N202" s="186">
        <f t="shared" si="7"/>
        <v>0</v>
      </c>
      <c r="O202" s="186">
        <f t="shared" si="7"/>
        <v>0</v>
      </c>
      <c r="P202" s="186" t="e">
        <f t="shared" si="8"/>
        <v>#DIV/0!</v>
      </c>
      <c r="Q202" s="186" t="e">
        <f t="shared" si="8"/>
        <v>#DIV/0!</v>
      </c>
    </row>
    <row r="203" spans="1:17" s="9" customFormat="1" ht="18">
      <c r="A203" s="344" t="s">
        <v>198</v>
      </c>
      <c r="B203" s="344"/>
      <c r="C203" s="355" t="s">
        <v>190</v>
      </c>
      <c r="D203" s="355" t="s">
        <v>199</v>
      </c>
      <c r="E203" s="355"/>
      <c r="F203" s="355"/>
      <c r="G203" s="355"/>
      <c r="H203" s="364">
        <f>H204</f>
        <v>15</v>
      </c>
      <c r="I203" s="364">
        <f>I204</f>
        <v>5</v>
      </c>
      <c r="J203" s="324"/>
      <c r="K203" s="180">
        <f>K204</f>
        <v>15</v>
      </c>
      <c r="L203" s="180">
        <f>L204</f>
        <v>15</v>
      </c>
      <c r="N203" s="186">
        <f t="shared" si="7"/>
        <v>0</v>
      </c>
      <c r="O203" s="186">
        <f t="shared" si="7"/>
        <v>-10</v>
      </c>
      <c r="P203" s="186">
        <f t="shared" si="8"/>
        <v>100</v>
      </c>
      <c r="Q203" s="186">
        <f t="shared" si="8"/>
        <v>33.33333333333333</v>
      </c>
    </row>
    <row r="204" spans="1:17" s="9" customFormat="1" ht="31.5">
      <c r="A204" s="344" t="s">
        <v>166</v>
      </c>
      <c r="B204" s="344"/>
      <c r="C204" s="355" t="s">
        <v>190</v>
      </c>
      <c r="D204" s="355" t="s">
        <v>199</v>
      </c>
      <c r="E204" s="355" t="s">
        <v>193</v>
      </c>
      <c r="F204" s="355"/>
      <c r="G204" s="355"/>
      <c r="H204" s="364">
        <f>H206</f>
        <v>15</v>
      </c>
      <c r="I204" s="364">
        <f>I206</f>
        <v>5</v>
      </c>
      <c r="J204" s="324"/>
      <c r="K204" s="180">
        <f>K206</f>
        <v>15</v>
      </c>
      <c r="L204" s="180">
        <f>L206</f>
        <v>15</v>
      </c>
      <c r="N204" s="186">
        <f t="shared" si="7"/>
        <v>0</v>
      </c>
      <c r="O204" s="186">
        <f t="shared" si="7"/>
        <v>-10</v>
      </c>
      <c r="P204" s="186">
        <f t="shared" si="8"/>
        <v>100</v>
      </c>
      <c r="Q204" s="186">
        <f t="shared" si="8"/>
        <v>33.33333333333333</v>
      </c>
    </row>
    <row r="205" spans="1:17" s="9" customFormat="1" ht="18" customHeight="1">
      <c r="A205" s="339" t="s">
        <v>572</v>
      </c>
      <c r="B205" s="344"/>
      <c r="C205" s="355" t="s">
        <v>190</v>
      </c>
      <c r="D205" s="355" t="s">
        <v>199</v>
      </c>
      <c r="E205" s="355" t="s">
        <v>193</v>
      </c>
      <c r="F205" s="355" t="s">
        <v>327</v>
      </c>
      <c r="G205" s="355"/>
      <c r="H205" s="364">
        <f>H206</f>
        <v>15</v>
      </c>
      <c r="I205" s="364">
        <f>I206</f>
        <v>5</v>
      </c>
      <c r="J205" s="324"/>
      <c r="K205" s="180">
        <f>K206</f>
        <v>15</v>
      </c>
      <c r="L205" s="180">
        <f>L206</f>
        <v>15</v>
      </c>
      <c r="N205" s="186">
        <f t="shared" si="7"/>
        <v>0</v>
      </c>
      <c r="O205" s="186">
        <f t="shared" si="7"/>
        <v>-10</v>
      </c>
      <c r="P205" s="186">
        <f t="shared" si="8"/>
        <v>100</v>
      </c>
      <c r="Q205" s="186">
        <f t="shared" si="8"/>
        <v>33.33333333333333</v>
      </c>
    </row>
    <row r="206" spans="1:17" ht="16.5" customHeight="1">
      <c r="A206" s="340" t="s">
        <v>573</v>
      </c>
      <c r="B206" s="430"/>
      <c r="C206" s="356" t="s">
        <v>190</v>
      </c>
      <c r="D206" s="356" t="s">
        <v>199</v>
      </c>
      <c r="E206" s="356" t="s">
        <v>193</v>
      </c>
      <c r="F206" s="356" t="s">
        <v>575</v>
      </c>
      <c r="G206" s="356"/>
      <c r="H206" s="363">
        <f>H207</f>
        <v>15</v>
      </c>
      <c r="I206" s="363">
        <f>I207</f>
        <v>5</v>
      </c>
      <c r="J206" s="322"/>
      <c r="K206" s="179">
        <f>K207</f>
        <v>15</v>
      </c>
      <c r="L206" s="179">
        <f>L207</f>
        <v>15</v>
      </c>
      <c r="N206" s="186">
        <f t="shared" si="7"/>
        <v>0</v>
      </c>
      <c r="O206" s="186">
        <f t="shared" si="7"/>
        <v>-10</v>
      </c>
      <c r="P206" s="186">
        <f t="shared" si="8"/>
        <v>100</v>
      </c>
      <c r="Q206" s="186">
        <f t="shared" si="8"/>
        <v>33.33333333333333</v>
      </c>
    </row>
    <row r="207" spans="1:17" ht="63">
      <c r="A207" s="339" t="s">
        <v>574</v>
      </c>
      <c r="B207" s="342"/>
      <c r="C207" s="356" t="s">
        <v>190</v>
      </c>
      <c r="D207" s="356" t="s">
        <v>199</v>
      </c>
      <c r="E207" s="356" t="s">
        <v>193</v>
      </c>
      <c r="F207" s="356" t="s">
        <v>576</v>
      </c>
      <c r="G207" s="356"/>
      <c r="H207" s="363">
        <f>H208</f>
        <v>15</v>
      </c>
      <c r="I207" s="363">
        <v>5</v>
      </c>
      <c r="J207" s="322"/>
      <c r="K207" s="179">
        <v>15</v>
      </c>
      <c r="L207" s="179">
        <v>15</v>
      </c>
      <c r="N207" s="186">
        <f t="shared" si="7"/>
        <v>0</v>
      </c>
      <c r="O207" s="186">
        <f t="shared" si="7"/>
        <v>-10</v>
      </c>
      <c r="P207" s="186">
        <f t="shared" si="8"/>
        <v>100</v>
      </c>
      <c r="Q207" s="186">
        <f t="shared" si="8"/>
        <v>33.33333333333333</v>
      </c>
    </row>
    <row r="208" spans="1:17" ht="31.5">
      <c r="A208" s="342" t="s">
        <v>257</v>
      </c>
      <c r="B208" s="342"/>
      <c r="C208" s="356" t="s">
        <v>190</v>
      </c>
      <c r="D208" s="356" t="s">
        <v>199</v>
      </c>
      <c r="E208" s="356" t="s">
        <v>193</v>
      </c>
      <c r="F208" s="356" t="s">
        <v>576</v>
      </c>
      <c r="G208" s="356" t="s">
        <v>162</v>
      </c>
      <c r="H208" s="363">
        <v>15</v>
      </c>
      <c r="I208" s="363">
        <v>20</v>
      </c>
      <c r="J208" s="322"/>
      <c r="K208" s="179">
        <v>20</v>
      </c>
      <c r="L208" s="179">
        <v>20</v>
      </c>
      <c r="N208" s="186">
        <f t="shared" si="7"/>
        <v>-5</v>
      </c>
      <c r="O208" s="186">
        <f t="shared" si="7"/>
        <v>0</v>
      </c>
      <c r="P208" s="186">
        <f t="shared" si="8"/>
        <v>75</v>
      </c>
      <c r="Q208" s="186">
        <f t="shared" si="8"/>
        <v>100</v>
      </c>
    </row>
    <row r="209" spans="1:17" ht="18" hidden="1">
      <c r="A209" s="342" t="s">
        <v>172</v>
      </c>
      <c r="B209" s="342"/>
      <c r="C209" s="356" t="s">
        <v>190</v>
      </c>
      <c r="D209" s="356" t="s">
        <v>199</v>
      </c>
      <c r="E209" s="356" t="s">
        <v>193</v>
      </c>
      <c r="F209" s="356" t="s">
        <v>167</v>
      </c>
      <c r="G209" s="356" t="s">
        <v>162</v>
      </c>
      <c r="H209" s="359">
        <v>0</v>
      </c>
      <c r="I209" s="359">
        <v>20</v>
      </c>
      <c r="J209" s="322"/>
      <c r="K209" s="177">
        <v>20</v>
      </c>
      <c r="L209" s="177">
        <v>20</v>
      </c>
      <c r="N209" s="186">
        <f t="shared" si="7"/>
        <v>-20</v>
      </c>
      <c r="O209" s="186">
        <f t="shared" si="7"/>
        <v>0</v>
      </c>
      <c r="P209" s="186">
        <f t="shared" si="8"/>
        <v>0</v>
      </c>
      <c r="Q209" s="186">
        <f t="shared" si="8"/>
        <v>100</v>
      </c>
    </row>
    <row r="210" spans="1:17" ht="18" hidden="1">
      <c r="A210" s="343" t="s">
        <v>177</v>
      </c>
      <c r="B210" s="343"/>
      <c r="C210" s="356" t="s">
        <v>190</v>
      </c>
      <c r="D210" s="356" t="s">
        <v>199</v>
      </c>
      <c r="E210" s="356" t="s">
        <v>193</v>
      </c>
      <c r="F210" s="356" t="s">
        <v>167</v>
      </c>
      <c r="G210" s="356" t="s">
        <v>162</v>
      </c>
      <c r="H210" s="363">
        <v>0</v>
      </c>
      <c r="I210" s="363">
        <v>20</v>
      </c>
      <c r="J210" s="322"/>
      <c r="K210" s="179">
        <v>20</v>
      </c>
      <c r="L210" s="179">
        <v>20</v>
      </c>
      <c r="N210" s="186">
        <f t="shared" si="7"/>
        <v>-20</v>
      </c>
      <c r="O210" s="186">
        <f t="shared" si="7"/>
        <v>0</v>
      </c>
      <c r="P210" s="186">
        <f t="shared" si="8"/>
        <v>0</v>
      </c>
      <c r="Q210" s="186">
        <f t="shared" si="8"/>
        <v>100</v>
      </c>
    </row>
    <row r="211" spans="1:17" s="9" customFormat="1" ht="18">
      <c r="A211" s="358" t="s">
        <v>225</v>
      </c>
      <c r="B211" s="358"/>
      <c r="C211" s="355" t="s">
        <v>190</v>
      </c>
      <c r="D211" s="355" t="s">
        <v>200</v>
      </c>
      <c r="E211" s="355"/>
      <c r="F211" s="355"/>
      <c r="G211" s="355"/>
      <c r="H211" s="364">
        <f>H212</f>
        <v>3488.01</v>
      </c>
      <c r="I211" s="364" t="e">
        <f>I212</f>
        <v>#REF!</v>
      </c>
      <c r="J211" s="324"/>
      <c r="K211" s="180" t="e">
        <f>K212</f>
        <v>#REF!</v>
      </c>
      <c r="L211" s="180" t="e">
        <f>L212</f>
        <v>#REF!</v>
      </c>
      <c r="N211" s="186" t="e">
        <f t="shared" si="7"/>
        <v>#REF!</v>
      </c>
      <c r="O211" s="186" t="e">
        <f t="shared" si="7"/>
        <v>#REF!</v>
      </c>
      <c r="P211" s="186" t="e">
        <f t="shared" si="8"/>
        <v>#REF!</v>
      </c>
      <c r="Q211" s="186" t="e">
        <f t="shared" si="8"/>
        <v>#REF!</v>
      </c>
    </row>
    <row r="212" spans="1:17" s="9" customFormat="1" ht="18">
      <c r="A212" s="344" t="s">
        <v>65</v>
      </c>
      <c r="B212" s="344"/>
      <c r="C212" s="355" t="s">
        <v>190</v>
      </c>
      <c r="D212" s="355" t="s">
        <v>200</v>
      </c>
      <c r="E212" s="355" t="s">
        <v>159</v>
      </c>
      <c r="F212" s="355"/>
      <c r="G212" s="355"/>
      <c r="H212" s="364">
        <f>H213</f>
        <v>3488.01</v>
      </c>
      <c r="I212" s="364" t="e">
        <f>I213+#REF!+#REF!+#REF!</f>
        <v>#REF!</v>
      </c>
      <c r="J212" s="324"/>
      <c r="K212" s="180" t="e">
        <f>K213</f>
        <v>#REF!</v>
      </c>
      <c r="L212" s="180" t="e">
        <f>L213</f>
        <v>#REF!</v>
      </c>
      <c r="N212" s="186" t="e">
        <f t="shared" si="7"/>
        <v>#REF!</v>
      </c>
      <c r="O212" s="186" t="e">
        <f t="shared" si="7"/>
        <v>#REF!</v>
      </c>
      <c r="P212" s="186" t="e">
        <f t="shared" si="8"/>
        <v>#REF!</v>
      </c>
      <c r="Q212" s="186" t="e">
        <f t="shared" si="8"/>
        <v>#REF!</v>
      </c>
    </row>
    <row r="213" spans="1:17" ht="18">
      <c r="A213" s="340" t="s">
        <v>577</v>
      </c>
      <c r="B213" s="342"/>
      <c r="C213" s="356" t="s">
        <v>190</v>
      </c>
      <c r="D213" s="356" t="s">
        <v>200</v>
      </c>
      <c r="E213" s="356" t="s">
        <v>159</v>
      </c>
      <c r="F213" s="356" t="s">
        <v>328</v>
      </c>
      <c r="G213" s="356"/>
      <c r="H213" s="363">
        <f>H216</f>
        <v>3488.01</v>
      </c>
      <c r="I213" s="363" t="e">
        <f>I216</f>
        <v>#REF!</v>
      </c>
      <c r="J213" s="322"/>
      <c r="K213" s="179" t="e">
        <f>K216</f>
        <v>#REF!</v>
      </c>
      <c r="L213" s="179" t="e">
        <f>L216</f>
        <v>#REF!</v>
      </c>
      <c r="N213" s="186" t="e">
        <f t="shared" si="7"/>
        <v>#REF!</v>
      </c>
      <c r="O213" s="186" t="e">
        <f t="shared" si="7"/>
        <v>#REF!</v>
      </c>
      <c r="P213" s="186" t="e">
        <f t="shared" si="8"/>
        <v>#REF!</v>
      </c>
      <c r="Q213" s="186" t="e">
        <f t="shared" si="8"/>
        <v>#REF!</v>
      </c>
    </row>
    <row r="214" spans="1:17" ht="18" hidden="1">
      <c r="A214" s="342" t="s">
        <v>222</v>
      </c>
      <c r="B214" s="342"/>
      <c r="C214" s="356" t="s">
        <v>190</v>
      </c>
      <c r="D214" s="356" t="s">
        <v>200</v>
      </c>
      <c r="E214" s="356" t="s">
        <v>159</v>
      </c>
      <c r="F214" s="356" t="s">
        <v>329</v>
      </c>
      <c r="G214" s="356"/>
      <c r="H214" s="363">
        <f>H215</f>
        <v>0</v>
      </c>
      <c r="I214" s="363">
        <f>I215</f>
        <v>0</v>
      </c>
      <c r="J214" s="322"/>
      <c r="K214" s="179">
        <f>K215</f>
        <v>0</v>
      </c>
      <c r="L214" s="179">
        <f>L215</f>
        <v>0</v>
      </c>
      <c r="N214" s="186">
        <f t="shared" si="7"/>
        <v>0</v>
      </c>
      <c r="O214" s="186">
        <f t="shared" si="7"/>
        <v>0</v>
      </c>
      <c r="P214" s="186" t="e">
        <f t="shared" si="8"/>
        <v>#DIV/0!</v>
      </c>
      <c r="Q214" s="186" t="e">
        <f t="shared" si="8"/>
        <v>#DIV/0!</v>
      </c>
    </row>
    <row r="215" spans="1:17" ht="31.5" hidden="1">
      <c r="A215" s="342" t="s">
        <v>153</v>
      </c>
      <c r="B215" s="342"/>
      <c r="C215" s="356" t="s">
        <v>190</v>
      </c>
      <c r="D215" s="356" t="s">
        <v>200</v>
      </c>
      <c r="E215" s="356" t="s">
        <v>159</v>
      </c>
      <c r="F215" s="356" t="s">
        <v>329</v>
      </c>
      <c r="G215" s="356" t="s">
        <v>162</v>
      </c>
      <c r="H215" s="363"/>
      <c r="I215" s="363"/>
      <c r="J215" s="322"/>
      <c r="K215" s="179"/>
      <c r="L215" s="179"/>
      <c r="N215" s="186">
        <f t="shared" si="7"/>
        <v>0</v>
      </c>
      <c r="O215" s="186">
        <f t="shared" si="7"/>
        <v>0</v>
      </c>
      <c r="P215" s="186" t="e">
        <f t="shared" si="8"/>
        <v>#DIV/0!</v>
      </c>
      <c r="Q215" s="186" t="e">
        <f t="shared" si="8"/>
        <v>#DIV/0!</v>
      </c>
    </row>
    <row r="216" spans="1:17" ht="31.5">
      <c r="A216" s="340" t="s">
        <v>578</v>
      </c>
      <c r="B216" s="343"/>
      <c r="C216" s="356" t="s">
        <v>190</v>
      </c>
      <c r="D216" s="356" t="s">
        <v>200</v>
      </c>
      <c r="E216" s="356" t="s">
        <v>159</v>
      </c>
      <c r="F216" s="356" t="s">
        <v>580</v>
      </c>
      <c r="G216" s="356"/>
      <c r="H216" s="363">
        <f>H217+H221</f>
        <v>3488.01</v>
      </c>
      <c r="I216" s="363" t="e">
        <f>I217+#REF!</f>
        <v>#REF!</v>
      </c>
      <c r="J216" s="322"/>
      <c r="K216" s="179" t="e">
        <f>K217+#REF!</f>
        <v>#REF!</v>
      </c>
      <c r="L216" s="179" t="e">
        <f>L217+#REF!</f>
        <v>#REF!</v>
      </c>
      <c r="N216" s="186" t="e">
        <f t="shared" si="7"/>
        <v>#REF!</v>
      </c>
      <c r="O216" s="186" t="e">
        <f t="shared" si="7"/>
        <v>#REF!</v>
      </c>
      <c r="P216" s="186" t="e">
        <f t="shared" si="8"/>
        <v>#REF!</v>
      </c>
      <c r="Q216" s="186" t="e">
        <f t="shared" si="8"/>
        <v>#REF!</v>
      </c>
    </row>
    <row r="217" spans="1:17" ht="30" customHeight="1">
      <c r="A217" s="340" t="s">
        <v>579</v>
      </c>
      <c r="B217" s="342"/>
      <c r="C217" s="356" t="s">
        <v>190</v>
      </c>
      <c r="D217" s="356" t="s">
        <v>200</v>
      </c>
      <c r="E217" s="356" t="s">
        <v>159</v>
      </c>
      <c r="F217" s="356" t="s">
        <v>581</v>
      </c>
      <c r="G217" s="356"/>
      <c r="H217" s="360">
        <f>2289.92+H219+H220</f>
        <v>3185.8300000000004</v>
      </c>
      <c r="I217" s="360">
        <f>1641-7.5</f>
        <v>1633.5</v>
      </c>
      <c r="J217" s="322"/>
      <c r="K217" s="178">
        <v>2561.9</v>
      </c>
      <c r="L217" s="178">
        <v>2561.9</v>
      </c>
      <c r="N217" s="186">
        <f t="shared" si="7"/>
        <v>623.9300000000003</v>
      </c>
      <c r="O217" s="186">
        <f t="shared" si="7"/>
        <v>-928.4000000000001</v>
      </c>
      <c r="P217" s="186">
        <f t="shared" si="8"/>
        <v>124.35419024942426</v>
      </c>
      <c r="Q217" s="186">
        <f t="shared" si="8"/>
        <v>63.76127093173035</v>
      </c>
    </row>
    <row r="218" spans="1:17" ht="63" customHeight="1">
      <c r="A218" s="342" t="s">
        <v>151</v>
      </c>
      <c r="B218" s="342"/>
      <c r="C218" s="356" t="s">
        <v>190</v>
      </c>
      <c r="D218" s="356" t="s">
        <v>200</v>
      </c>
      <c r="E218" s="356" t="s">
        <v>159</v>
      </c>
      <c r="F218" s="356" t="s">
        <v>581</v>
      </c>
      <c r="G218" s="356" t="s">
        <v>152</v>
      </c>
      <c r="H218" s="360">
        <v>2289.92</v>
      </c>
      <c r="I218" s="360" t="s">
        <v>219</v>
      </c>
      <c r="J218" s="322"/>
      <c r="K218" s="178" t="s">
        <v>219</v>
      </c>
      <c r="L218" s="178" t="s">
        <v>219</v>
      </c>
      <c r="N218" s="186">
        <f t="shared" si="7"/>
        <v>1000.72</v>
      </c>
      <c r="O218" s="186">
        <f t="shared" si="7"/>
        <v>0</v>
      </c>
      <c r="P218" s="186">
        <f t="shared" si="8"/>
        <v>177.6233322991002</v>
      </c>
      <c r="Q218" s="186">
        <f t="shared" si="8"/>
        <v>100</v>
      </c>
    </row>
    <row r="219" spans="1:17" ht="32.25" customHeight="1">
      <c r="A219" s="342" t="s">
        <v>257</v>
      </c>
      <c r="B219" s="342"/>
      <c r="C219" s="356" t="s">
        <v>190</v>
      </c>
      <c r="D219" s="356" t="s">
        <v>200</v>
      </c>
      <c r="E219" s="356" t="s">
        <v>159</v>
      </c>
      <c r="F219" s="356" t="s">
        <v>581</v>
      </c>
      <c r="G219" s="356" t="s">
        <v>162</v>
      </c>
      <c r="H219" s="360">
        <v>895.51</v>
      </c>
      <c r="I219" s="360" t="s">
        <v>219</v>
      </c>
      <c r="J219" s="322"/>
      <c r="K219" s="178" t="s">
        <v>219</v>
      </c>
      <c r="L219" s="178" t="s">
        <v>219</v>
      </c>
      <c r="N219" s="186">
        <f t="shared" si="7"/>
        <v>-393.69000000000005</v>
      </c>
      <c r="O219" s="186">
        <f t="shared" si="7"/>
        <v>0</v>
      </c>
      <c r="P219" s="186">
        <f t="shared" si="8"/>
        <v>69.46245733788395</v>
      </c>
      <c r="Q219" s="186">
        <f t="shared" si="8"/>
        <v>100</v>
      </c>
    </row>
    <row r="220" spans="1:17" ht="17.25" customHeight="1">
      <c r="A220" s="343" t="s">
        <v>154</v>
      </c>
      <c r="B220" s="343"/>
      <c r="C220" s="356" t="s">
        <v>190</v>
      </c>
      <c r="D220" s="356" t="s">
        <v>200</v>
      </c>
      <c r="E220" s="356" t="s">
        <v>159</v>
      </c>
      <c r="F220" s="356" t="s">
        <v>581</v>
      </c>
      <c r="G220" s="356" t="s">
        <v>155</v>
      </c>
      <c r="H220" s="360">
        <v>0.4</v>
      </c>
      <c r="I220" s="360" t="s">
        <v>220</v>
      </c>
      <c r="J220" s="322"/>
      <c r="K220" s="178" t="s">
        <v>220</v>
      </c>
      <c r="L220" s="178" t="s">
        <v>220</v>
      </c>
      <c r="N220" s="186">
        <f t="shared" si="7"/>
        <v>-989.8000000000001</v>
      </c>
      <c r="O220" s="186">
        <f t="shared" si="7"/>
        <v>0</v>
      </c>
      <c r="P220" s="186">
        <f t="shared" si="8"/>
        <v>0.040395879620278734</v>
      </c>
      <c r="Q220" s="186">
        <f t="shared" si="8"/>
        <v>100</v>
      </c>
    </row>
    <row r="221" spans="1:17" ht="36" customHeight="1">
      <c r="A221" s="420" t="s">
        <v>280</v>
      </c>
      <c r="B221" s="343"/>
      <c r="C221" s="356"/>
      <c r="D221" s="356" t="s">
        <v>200</v>
      </c>
      <c r="E221" s="356" t="s">
        <v>159</v>
      </c>
      <c r="F221" s="473" t="s">
        <v>614</v>
      </c>
      <c r="G221" s="356"/>
      <c r="H221" s="360">
        <f>H222</f>
        <v>302.18</v>
      </c>
      <c r="I221" s="360"/>
      <c r="J221" s="322"/>
      <c r="K221" s="178"/>
      <c r="L221" s="178"/>
      <c r="N221" s="186"/>
      <c r="O221" s="186"/>
      <c r="P221" s="186"/>
      <c r="Q221" s="186"/>
    </row>
    <row r="222" spans="1:17" ht="36" customHeight="1">
      <c r="A222" s="422" t="s">
        <v>257</v>
      </c>
      <c r="B222" s="343"/>
      <c r="C222" s="356"/>
      <c r="D222" s="356" t="s">
        <v>200</v>
      </c>
      <c r="E222" s="356" t="s">
        <v>159</v>
      </c>
      <c r="F222" s="473" t="s">
        <v>614</v>
      </c>
      <c r="G222" s="356" t="s">
        <v>162</v>
      </c>
      <c r="H222" s="360">
        <v>302.18</v>
      </c>
      <c r="I222" s="360"/>
      <c r="J222" s="322"/>
      <c r="K222" s="178"/>
      <c r="L222" s="178"/>
      <c r="N222" s="186"/>
      <c r="O222" s="186"/>
      <c r="P222" s="186"/>
      <c r="Q222" s="186"/>
    </row>
    <row r="223" spans="1:17" s="9" customFormat="1" ht="18">
      <c r="A223" s="344" t="s">
        <v>53</v>
      </c>
      <c r="B223" s="344"/>
      <c r="C223" s="355" t="s">
        <v>190</v>
      </c>
      <c r="D223" s="355" t="s">
        <v>203</v>
      </c>
      <c r="E223" s="355"/>
      <c r="F223" s="355"/>
      <c r="G223" s="355"/>
      <c r="H223" s="364">
        <f aca="true" t="shared" si="9" ref="H223:L227">H224</f>
        <v>150</v>
      </c>
      <c r="I223" s="364">
        <f t="shared" si="9"/>
        <v>120</v>
      </c>
      <c r="J223" s="324"/>
      <c r="K223" s="180">
        <f t="shared" si="9"/>
        <v>243.5</v>
      </c>
      <c r="L223" s="180">
        <f t="shared" si="9"/>
        <v>243.5</v>
      </c>
      <c r="N223" s="186">
        <f t="shared" si="7"/>
        <v>-93.5</v>
      </c>
      <c r="O223" s="186">
        <f t="shared" si="7"/>
        <v>-123.5</v>
      </c>
      <c r="P223" s="186">
        <f t="shared" si="8"/>
        <v>61.601642710472284</v>
      </c>
      <c r="Q223" s="186">
        <f t="shared" si="8"/>
        <v>49.28131416837782</v>
      </c>
    </row>
    <row r="224" spans="1:17" s="9" customFormat="1" ht="18">
      <c r="A224" s="344" t="s">
        <v>204</v>
      </c>
      <c r="B224" s="344"/>
      <c r="C224" s="355" t="s">
        <v>190</v>
      </c>
      <c r="D224" s="355" t="s">
        <v>203</v>
      </c>
      <c r="E224" s="355" t="s">
        <v>159</v>
      </c>
      <c r="F224" s="355"/>
      <c r="G224" s="355"/>
      <c r="H224" s="364">
        <f t="shared" si="9"/>
        <v>150</v>
      </c>
      <c r="I224" s="364">
        <f t="shared" si="9"/>
        <v>120</v>
      </c>
      <c r="J224" s="324"/>
      <c r="K224" s="180">
        <f t="shared" si="9"/>
        <v>243.5</v>
      </c>
      <c r="L224" s="180">
        <f t="shared" si="9"/>
        <v>243.5</v>
      </c>
      <c r="N224" s="186">
        <f t="shared" si="7"/>
        <v>-93.5</v>
      </c>
      <c r="O224" s="186">
        <f t="shared" si="7"/>
        <v>-123.5</v>
      </c>
      <c r="P224" s="186">
        <f t="shared" si="8"/>
        <v>61.601642710472284</v>
      </c>
      <c r="Q224" s="186">
        <f t="shared" si="8"/>
        <v>49.28131416837782</v>
      </c>
    </row>
    <row r="225" spans="1:17" ht="33.75" customHeight="1">
      <c r="A225" s="340" t="s">
        <v>582</v>
      </c>
      <c r="B225" s="342"/>
      <c r="C225" s="356" t="s">
        <v>190</v>
      </c>
      <c r="D225" s="356" t="s">
        <v>203</v>
      </c>
      <c r="E225" s="356" t="s">
        <v>159</v>
      </c>
      <c r="F225" s="356" t="s">
        <v>326</v>
      </c>
      <c r="G225" s="356"/>
      <c r="H225" s="363">
        <f t="shared" si="9"/>
        <v>150</v>
      </c>
      <c r="I225" s="363">
        <f t="shared" si="9"/>
        <v>120</v>
      </c>
      <c r="J225" s="322"/>
      <c r="K225" s="179">
        <f t="shared" si="9"/>
        <v>243.5</v>
      </c>
      <c r="L225" s="179">
        <f t="shared" si="9"/>
        <v>243.5</v>
      </c>
      <c r="N225" s="186">
        <f t="shared" si="7"/>
        <v>-93.5</v>
      </c>
      <c r="O225" s="186">
        <f t="shared" si="7"/>
        <v>-123.5</v>
      </c>
      <c r="P225" s="186">
        <f t="shared" si="8"/>
        <v>61.601642710472284</v>
      </c>
      <c r="Q225" s="186">
        <f t="shared" si="8"/>
        <v>49.28131416837782</v>
      </c>
    </row>
    <row r="226" spans="1:17" ht="18" customHeight="1">
      <c r="A226" s="340" t="s">
        <v>205</v>
      </c>
      <c r="B226" s="342"/>
      <c r="C226" s="356" t="s">
        <v>190</v>
      </c>
      <c r="D226" s="356" t="s">
        <v>203</v>
      </c>
      <c r="E226" s="356" t="s">
        <v>159</v>
      </c>
      <c r="F226" s="356" t="s">
        <v>584</v>
      </c>
      <c r="G226" s="356"/>
      <c r="H226" s="363">
        <f t="shared" si="9"/>
        <v>150</v>
      </c>
      <c r="I226" s="363">
        <f t="shared" si="9"/>
        <v>120</v>
      </c>
      <c r="J226" s="322"/>
      <c r="K226" s="179">
        <f t="shared" si="9"/>
        <v>243.5</v>
      </c>
      <c r="L226" s="179">
        <f t="shared" si="9"/>
        <v>243.5</v>
      </c>
      <c r="N226" s="186">
        <f t="shared" si="7"/>
        <v>-93.5</v>
      </c>
      <c r="O226" s="186">
        <f t="shared" si="7"/>
        <v>-123.5</v>
      </c>
      <c r="P226" s="186">
        <f t="shared" si="8"/>
        <v>61.601642710472284</v>
      </c>
      <c r="Q226" s="186">
        <f t="shared" si="8"/>
        <v>49.28131416837782</v>
      </c>
    </row>
    <row r="227" spans="1:17" ht="64.5" customHeight="1">
      <c r="A227" s="342" t="s">
        <v>250</v>
      </c>
      <c r="B227" s="342"/>
      <c r="C227" s="356" t="s">
        <v>190</v>
      </c>
      <c r="D227" s="356" t="s">
        <v>203</v>
      </c>
      <c r="E227" s="356" t="s">
        <v>159</v>
      </c>
      <c r="F227" s="356" t="s">
        <v>583</v>
      </c>
      <c r="G227" s="356"/>
      <c r="H227" s="363">
        <f t="shared" si="9"/>
        <v>150</v>
      </c>
      <c r="I227" s="363">
        <f t="shared" si="9"/>
        <v>120</v>
      </c>
      <c r="J227" s="322"/>
      <c r="K227" s="179">
        <f t="shared" si="9"/>
        <v>243.5</v>
      </c>
      <c r="L227" s="179">
        <f t="shared" si="9"/>
        <v>243.5</v>
      </c>
      <c r="N227" s="186">
        <f t="shared" si="7"/>
        <v>-93.5</v>
      </c>
      <c r="O227" s="186">
        <f t="shared" si="7"/>
        <v>-123.5</v>
      </c>
      <c r="P227" s="186">
        <f t="shared" si="8"/>
        <v>61.601642710472284</v>
      </c>
      <c r="Q227" s="186">
        <f t="shared" si="8"/>
        <v>49.28131416837782</v>
      </c>
    </row>
    <row r="228" spans="1:17" ht="19.5" customHeight="1">
      <c r="A228" s="343" t="s">
        <v>413</v>
      </c>
      <c r="B228" s="343"/>
      <c r="C228" s="356" t="s">
        <v>190</v>
      </c>
      <c r="D228" s="356" t="s">
        <v>203</v>
      </c>
      <c r="E228" s="356" t="s">
        <v>159</v>
      </c>
      <c r="F228" s="356" t="s">
        <v>583</v>
      </c>
      <c r="G228" s="356" t="s">
        <v>179</v>
      </c>
      <c r="H228" s="363">
        <v>150</v>
      </c>
      <c r="I228" s="363">
        <v>120</v>
      </c>
      <c r="J228" s="322"/>
      <c r="K228" s="179">
        <v>243.5</v>
      </c>
      <c r="L228" s="179">
        <v>243.5</v>
      </c>
      <c r="N228" s="186">
        <f t="shared" si="7"/>
        <v>-93.5</v>
      </c>
      <c r="O228" s="186">
        <f t="shared" si="7"/>
        <v>-123.5</v>
      </c>
      <c r="P228" s="186">
        <f t="shared" si="8"/>
        <v>61.601642710472284</v>
      </c>
      <c r="Q228" s="186">
        <f t="shared" si="8"/>
        <v>49.28131416837782</v>
      </c>
    </row>
    <row r="229" spans="1:17" ht="15" customHeight="1">
      <c r="A229" s="344" t="s">
        <v>182</v>
      </c>
      <c r="B229" s="344"/>
      <c r="C229" s="355" t="s">
        <v>190</v>
      </c>
      <c r="D229" s="355" t="s">
        <v>64</v>
      </c>
      <c r="E229" s="355"/>
      <c r="F229" s="355"/>
      <c r="G229" s="355"/>
      <c r="H229" s="364">
        <f aca="true" t="shared" si="10" ref="H229:L232">H230</f>
        <v>0.55</v>
      </c>
      <c r="I229" s="364">
        <f t="shared" si="10"/>
        <v>0.7</v>
      </c>
      <c r="J229" s="322"/>
      <c r="K229" s="180">
        <f t="shared" si="10"/>
        <v>0</v>
      </c>
      <c r="L229" s="180">
        <f t="shared" si="10"/>
        <v>0</v>
      </c>
      <c r="N229" s="186">
        <f t="shared" si="7"/>
        <v>0.55</v>
      </c>
      <c r="O229" s="186">
        <f t="shared" si="7"/>
        <v>0.7</v>
      </c>
      <c r="P229" s="186" t="e">
        <f t="shared" si="8"/>
        <v>#DIV/0!</v>
      </c>
      <c r="Q229" s="186" t="e">
        <f t="shared" si="8"/>
        <v>#DIV/0!</v>
      </c>
    </row>
    <row r="230" spans="1:17" ht="31.5">
      <c r="A230" s="344" t="s">
        <v>231</v>
      </c>
      <c r="B230" s="344"/>
      <c r="C230" s="355" t="s">
        <v>190</v>
      </c>
      <c r="D230" s="355" t="s">
        <v>64</v>
      </c>
      <c r="E230" s="355" t="s">
        <v>159</v>
      </c>
      <c r="F230" s="355"/>
      <c r="G230" s="355"/>
      <c r="H230" s="364">
        <f t="shared" si="10"/>
        <v>0.55</v>
      </c>
      <c r="I230" s="364">
        <f t="shared" si="10"/>
        <v>0.7</v>
      </c>
      <c r="J230" s="322"/>
      <c r="K230" s="180">
        <f t="shared" si="10"/>
        <v>0</v>
      </c>
      <c r="L230" s="180">
        <f t="shared" si="10"/>
        <v>0</v>
      </c>
      <c r="N230" s="186">
        <f t="shared" si="7"/>
        <v>0.55</v>
      </c>
      <c r="O230" s="186">
        <f t="shared" si="7"/>
        <v>0.7</v>
      </c>
      <c r="P230" s="186" t="e">
        <f t="shared" si="8"/>
        <v>#DIV/0!</v>
      </c>
      <c r="Q230" s="186" t="e">
        <f t="shared" si="8"/>
        <v>#DIV/0!</v>
      </c>
    </row>
    <row r="231" spans="1:17" ht="13.5" customHeight="1">
      <c r="A231" s="340" t="s">
        <v>585</v>
      </c>
      <c r="B231" s="342"/>
      <c r="C231" s="356" t="s">
        <v>190</v>
      </c>
      <c r="D231" s="356" t="s">
        <v>64</v>
      </c>
      <c r="E231" s="356" t="s">
        <v>159</v>
      </c>
      <c r="F231" s="356" t="s">
        <v>331</v>
      </c>
      <c r="G231" s="356"/>
      <c r="H231" s="363">
        <f t="shared" si="10"/>
        <v>0.55</v>
      </c>
      <c r="I231" s="363">
        <f t="shared" si="10"/>
        <v>0.7</v>
      </c>
      <c r="J231" s="322"/>
      <c r="K231" s="179">
        <f t="shared" si="10"/>
        <v>0</v>
      </c>
      <c r="L231" s="179">
        <f t="shared" si="10"/>
        <v>0</v>
      </c>
      <c r="N231" s="186">
        <f t="shared" si="7"/>
        <v>0.55</v>
      </c>
      <c r="O231" s="186">
        <f t="shared" si="7"/>
        <v>0.7</v>
      </c>
      <c r="P231" s="186" t="e">
        <f t="shared" si="8"/>
        <v>#DIV/0!</v>
      </c>
      <c r="Q231" s="186" t="e">
        <f t="shared" si="8"/>
        <v>#DIV/0!</v>
      </c>
    </row>
    <row r="232" spans="1:17" ht="15" customHeight="1">
      <c r="A232" s="343" t="s">
        <v>586</v>
      </c>
      <c r="B232" s="342"/>
      <c r="C232" s="356" t="s">
        <v>190</v>
      </c>
      <c r="D232" s="356" t="s">
        <v>64</v>
      </c>
      <c r="E232" s="356" t="s">
        <v>159</v>
      </c>
      <c r="F232" s="356" t="s">
        <v>589</v>
      </c>
      <c r="G232" s="356"/>
      <c r="H232" s="363">
        <f t="shared" si="10"/>
        <v>0.55</v>
      </c>
      <c r="I232" s="363">
        <f t="shared" si="10"/>
        <v>0.7</v>
      </c>
      <c r="J232" s="322"/>
      <c r="K232" s="179">
        <f t="shared" si="10"/>
        <v>0</v>
      </c>
      <c r="L232" s="179">
        <f t="shared" si="10"/>
        <v>0</v>
      </c>
      <c r="N232" s="186">
        <f t="shared" si="7"/>
        <v>0.55</v>
      </c>
      <c r="O232" s="186">
        <f t="shared" si="7"/>
        <v>0.7</v>
      </c>
      <c r="P232" s="186" t="e">
        <f t="shared" si="8"/>
        <v>#DIV/0!</v>
      </c>
      <c r="Q232" s="186" t="e">
        <f t="shared" si="8"/>
        <v>#DIV/0!</v>
      </c>
    </row>
    <row r="233" spans="1:17" ht="13.5" customHeight="1">
      <c r="A233" s="343" t="s">
        <v>587</v>
      </c>
      <c r="B233" s="343"/>
      <c r="C233" s="356" t="s">
        <v>190</v>
      </c>
      <c r="D233" s="356" t="s">
        <v>64</v>
      </c>
      <c r="E233" s="356" t="s">
        <v>159</v>
      </c>
      <c r="F233" s="356" t="s">
        <v>588</v>
      </c>
      <c r="G233" s="356"/>
      <c r="H233" s="363">
        <v>0.55</v>
      </c>
      <c r="I233" s="363">
        <v>0.7</v>
      </c>
      <c r="J233" s="322"/>
      <c r="K233" s="179">
        <v>0</v>
      </c>
      <c r="L233" s="179"/>
      <c r="N233" s="186">
        <f t="shared" si="7"/>
        <v>0.55</v>
      </c>
      <c r="O233" s="186">
        <f t="shared" si="7"/>
        <v>0.7</v>
      </c>
      <c r="P233" s="186" t="e">
        <f t="shared" si="8"/>
        <v>#DIV/0!</v>
      </c>
      <c r="Q233" s="186" t="e">
        <f t="shared" si="8"/>
        <v>#DIV/0!</v>
      </c>
    </row>
    <row r="234" spans="1:17" ht="17.25" customHeight="1">
      <c r="A234" s="343" t="s">
        <v>184</v>
      </c>
      <c r="B234" s="343"/>
      <c r="C234" s="356"/>
      <c r="D234" s="356" t="s">
        <v>64</v>
      </c>
      <c r="E234" s="356" t="s">
        <v>159</v>
      </c>
      <c r="F234" s="356" t="s">
        <v>588</v>
      </c>
      <c r="G234" s="356" t="s">
        <v>156</v>
      </c>
      <c r="H234" s="363">
        <v>0.55</v>
      </c>
      <c r="I234" s="363"/>
      <c r="J234" s="322"/>
      <c r="K234" s="179"/>
      <c r="L234" s="179"/>
      <c r="N234" s="186"/>
      <c r="O234" s="186"/>
      <c r="P234" s="186"/>
      <c r="Q234" s="186"/>
    </row>
    <row r="235" spans="1:17" s="9" customFormat="1" ht="30" customHeight="1">
      <c r="A235" s="344" t="s">
        <v>227</v>
      </c>
      <c r="B235" s="344"/>
      <c r="C235" s="355" t="s">
        <v>190</v>
      </c>
      <c r="D235" s="355" t="s">
        <v>191</v>
      </c>
      <c r="E235" s="355"/>
      <c r="F235" s="355"/>
      <c r="G235" s="355"/>
      <c r="H235" s="364">
        <f aca="true" t="shared" si="11" ref="H235:L237">H236</f>
        <v>137.91</v>
      </c>
      <c r="I235" s="364">
        <f t="shared" si="11"/>
        <v>107.8</v>
      </c>
      <c r="J235" s="324"/>
      <c r="K235" s="180">
        <f t="shared" si="11"/>
        <v>64.3</v>
      </c>
      <c r="L235" s="180">
        <f t="shared" si="11"/>
        <v>64.3</v>
      </c>
      <c r="N235" s="186">
        <f t="shared" si="7"/>
        <v>73.61</v>
      </c>
      <c r="O235" s="186">
        <f t="shared" si="7"/>
        <v>43.5</v>
      </c>
      <c r="P235" s="186">
        <f t="shared" si="8"/>
        <v>214.47900466562987</v>
      </c>
      <c r="Q235" s="186">
        <f t="shared" si="8"/>
        <v>167.651632970451</v>
      </c>
    </row>
    <row r="236" spans="1:17" ht="18">
      <c r="A236" s="343" t="s">
        <v>258</v>
      </c>
      <c r="B236" s="343"/>
      <c r="C236" s="356" t="s">
        <v>190</v>
      </c>
      <c r="D236" s="356" t="s">
        <v>191</v>
      </c>
      <c r="E236" s="356" t="s">
        <v>169</v>
      </c>
      <c r="F236" s="356"/>
      <c r="G236" s="356"/>
      <c r="H236" s="359">
        <f t="shared" si="11"/>
        <v>137.91</v>
      </c>
      <c r="I236" s="359">
        <f t="shared" si="11"/>
        <v>107.8</v>
      </c>
      <c r="J236" s="322"/>
      <c r="K236" s="177">
        <f t="shared" si="11"/>
        <v>64.3</v>
      </c>
      <c r="L236" s="177">
        <f t="shared" si="11"/>
        <v>64.3</v>
      </c>
      <c r="N236" s="186">
        <f t="shared" si="7"/>
        <v>73.61</v>
      </c>
      <c r="O236" s="186">
        <f t="shared" si="7"/>
        <v>43.5</v>
      </c>
      <c r="P236" s="186">
        <f t="shared" si="8"/>
        <v>214.47900466562987</v>
      </c>
      <c r="Q236" s="186">
        <f t="shared" si="8"/>
        <v>167.651632970451</v>
      </c>
    </row>
    <row r="237" spans="1:17" ht="18">
      <c r="A237" s="340" t="s">
        <v>590</v>
      </c>
      <c r="B237" s="343"/>
      <c r="C237" s="356" t="s">
        <v>190</v>
      </c>
      <c r="D237" s="356" t="s">
        <v>191</v>
      </c>
      <c r="E237" s="356" t="s">
        <v>169</v>
      </c>
      <c r="F237" s="356" t="s">
        <v>332</v>
      </c>
      <c r="G237" s="356"/>
      <c r="H237" s="363">
        <f t="shared" si="11"/>
        <v>137.91</v>
      </c>
      <c r="I237" s="363">
        <f t="shared" si="11"/>
        <v>107.8</v>
      </c>
      <c r="J237" s="322"/>
      <c r="K237" s="179">
        <f t="shared" si="11"/>
        <v>64.3</v>
      </c>
      <c r="L237" s="179">
        <f t="shared" si="11"/>
        <v>64.3</v>
      </c>
      <c r="N237" s="186">
        <f t="shared" si="7"/>
        <v>73.61</v>
      </c>
      <c r="O237" s="186">
        <f t="shared" si="7"/>
        <v>43.5</v>
      </c>
      <c r="P237" s="186">
        <f t="shared" si="8"/>
        <v>214.47900466562987</v>
      </c>
      <c r="Q237" s="186">
        <f t="shared" si="8"/>
        <v>167.651632970451</v>
      </c>
    </row>
    <row r="238" spans="1:17" ht="63">
      <c r="A238" s="442" t="s">
        <v>54</v>
      </c>
      <c r="B238" s="442"/>
      <c r="C238" s="356" t="s">
        <v>190</v>
      </c>
      <c r="D238" s="356" t="s">
        <v>191</v>
      </c>
      <c r="E238" s="356" t="s">
        <v>169</v>
      </c>
      <c r="F238" s="356" t="s">
        <v>591</v>
      </c>
      <c r="G238" s="356"/>
      <c r="H238" s="363">
        <f>H239+H244+H241</f>
        <v>137.91</v>
      </c>
      <c r="I238" s="408">
        <f>I239+I244+I241</f>
        <v>107.8</v>
      </c>
      <c r="J238" s="325"/>
      <c r="K238" s="296">
        <f>K239+K244</f>
        <v>64.3</v>
      </c>
      <c r="L238" s="179">
        <f>L239+L244</f>
        <v>64.3</v>
      </c>
      <c r="N238" s="186">
        <f t="shared" si="7"/>
        <v>73.61</v>
      </c>
      <c r="O238" s="186">
        <f t="shared" si="7"/>
        <v>43.5</v>
      </c>
      <c r="P238" s="186">
        <f t="shared" si="8"/>
        <v>214.47900466562987</v>
      </c>
      <c r="Q238" s="186">
        <f t="shared" si="8"/>
        <v>167.651632970451</v>
      </c>
    </row>
    <row r="239" spans="1:17" s="9" customFormat="1" ht="47.25">
      <c r="A239" s="358" t="s">
        <v>55</v>
      </c>
      <c r="B239" s="358"/>
      <c r="C239" s="355" t="s">
        <v>190</v>
      </c>
      <c r="D239" s="355" t="s">
        <v>191</v>
      </c>
      <c r="E239" s="355" t="s">
        <v>169</v>
      </c>
      <c r="F239" s="356" t="s">
        <v>592</v>
      </c>
      <c r="G239" s="355"/>
      <c r="H239" s="364">
        <f>H240</f>
        <v>82.55</v>
      </c>
      <c r="I239" s="364">
        <f>I240</f>
        <v>60.7</v>
      </c>
      <c r="J239" s="324"/>
      <c r="K239" s="180">
        <f>K240</f>
        <v>48.6</v>
      </c>
      <c r="L239" s="180">
        <f>L240</f>
        <v>48.6</v>
      </c>
      <c r="N239" s="186">
        <f t="shared" si="7"/>
        <v>33.949999999999996</v>
      </c>
      <c r="O239" s="186">
        <f t="shared" si="7"/>
        <v>12.100000000000001</v>
      </c>
      <c r="P239" s="186">
        <f t="shared" si="8"/>
        <v>169.85596707818928</v>
      </c>
      <c r="Q239" s="186">
        <f t="shared" si="8"/>
        <v>124.89711934156378</v>
      </c>
    </row>
    <row r="240" spans="1:17" ht="18">
      <c r="A240" s="342" t="s">
        <v>73</v>
      </c>
      <c r="B240" s="342"/>
      <c r="C240" s="356" t="s">
        <v>190</v>
      </c>
      <c r="D240" s="356" t="s">
        <v>191</v>
      </c>
      <c r="E240" s="356" t="s">
        <v>169</v>
      </c>
      <c r="F240" s="356" t="s">
        <v>592</v>
      </c>
      <c r="G240" s="356" t="s">
        <v>161</v>
      </c>
      <c r="H240" s="359">
        <v>82.55</v>
      </c>
      <c r="I240" s="359">
        <v>60.7</v>
      </c>
      <c r="J240" s="322"/>
      <c r="K240" s="177">
        <v>48.6</v>
      </c>
      <c r="L240" s="177">
        <v>48.6</v>
      </c>
      <c r="N240" s="186">
        <f t="shared" si="7"/>
        <v>33.949999999999996</v>
      </c>
      <c r="O240" s="186">
        <f t="shared" si="7"/>
        <v>12.100000000000001</v>
      </c>
      <c r="P240" s="186">
        <f t="shared" si="8"/>
        <v>169.85596707818928</v>
      </c>
      <c r="Q240" s="186">
        <f t="shared" si="8"/>
        <v>124.89711934156378</v>
      </c>
    </row>
    <row r="241" spans="1:17" ht="32.25" customHeight="1">
      <c r="A241" s="358" t="s">
        <v>408</v>
      </c>
      <c r="B241" s="342"/>
      <c r="C241" s="356" t="s">
        <v>190</v>
      </c>
      <c r="D241" s="356" t="s">
        <v>191</v>
      </c>
      <c r="E241" s="356" t="s">
        <v>169</v>
      </c>
      <c r="F241" s="355" t="s">
        <v>593</v>
      </c>
      <c r="G241" s="356" t="s">
        <v>161</v>
      </c>
      <c r="H241" s="443">
        <f>H242</f>
        <v>18.44</v>
      </c>
      <c r="I241" s="363">
        <f>I242</f>
        <v>19.8</v>
      </c>
      <c r="J241" s="322"/>
      <c r="K241" s="179">
        <v>25.6</v>
      </c>
      <c r="L241" s="179">
        <v>25.6</v>
      </c>
      <c r="N241" s="186">
        <f t="shared" si="7"/>
        <v>-7.16</v>
      </c>
      <c r="O241" s="186">
        <f t="shared" si="7"/>
        <v>-5.800000000000001</v>
      </c>
      <c r="P241" s="186">
        <f t="shared" si="8"/>
        <v>72.03125</v>
      </c>
      <c r="Q241" s="186">
        <f t="shared" si="8"/>
        <v>77.34375</v>
      </c>
    </row>
    <row r="242" spans="1:17" ht="18" customHeight="1">
      <c r="A242" s="342" t="s">
        <v>73</v>
      </c>
      <c r="B242" s="342"/>
      <c r="C242" s="356" t="s">
        <v>190</v>
      </c>
      <c r="D242" s="356" t="s">
        <v>191</v>
      </c>
      <c r="E242" s="356" t="s">
        <v>169</v>
      </c>
      <c r="F242" s="355" t="s">
        <v>593</v>
      </c>
      <c r="G242" s="356" t="s">
        <v>161</v>
      </c>
      <c r="H242" s="427">
        <v>18.44</v>
      </c>
      <c r="I242" s="363">
        <v>19.8</v>
      </c>
      <c r="J242" s="322"/>
      <c r="K242" s="179">
        <v>25.6</v>
      </c>
      <c r="L242" s="179">
        <v>25.6</v>
      </c>
      <c r="N242" s="186">
        <f aca="true" t="shared" si="12" ref="N242:O245">H242-K242</f>
        <v>-7.16</v>
      </c>
      <c r="O242" s="186">
        <f t="shared" si="12"/>
        <v>-5.800000000000001</v>
      </c>
      <c r="P242" s="186">
        <f aca="true" t="shared" si="13" ref="P242:Q245">H242/K242*100</f>
        <v>72.03125</v>
      </c>
      <c r="Q242" s="186">
        <f t="shared" si="13"/>
        <v>77.34375</v>
      </c>
    </row>
    <row r="243" spans="1:17" ht="31.5" hidden="1">
      <c r="A243" s="442" t="s">
        <v>17</v>
      </c>
      <c r="B243" s="442"/>
      <c r="C243" s="356" t="s">
        <v>190</v>
      </c>
      <c r="D243" s="356" t="s">
        <v>191</v>
      </c>
      <c r="E243" s="356" t="s">
        <v>169</v>
      </c>
      <c r="F243" s="356" t="s">
        <v>333</v>
      </c>
      <c r="G243" s="356" t="s">
        <v>161</v>
      </c>
      <c r="H243" s="363">
        <v>25.6</v>
      </c>
      <c r="I243" s="363">
        <v>25.6</v>
      </c>
      <c r="J243" s="322"/>
      <c r="K243" s="179">
        <v>25.6</v>
      </c>
      <c r="L243" s="179">
        <v>25.6</v>
      </c>
      <c r="N243" s="186">
        <f t="shared" si="12"/>
        <v>0</v>
      </c>
      <c r="O243" s="186">
        <f t="shared" si="12"/>
        <v>0</v>
      </c>
      <c r="P243" s="186">
        <f t="shared" si="13"/>
        <v>100</v>
      </c>
      <c r="Q243" s="186">
        <f t="shared" si="13"/>
        <v>100</v>
      </c>
    </row>
    <row r="244" spans="1:17" s="9" customFormat="1" ht="27.75" customHeight="1">
      <c r="A244" s="444" t="s">
        <v>283</v>
      </c>
      <c r="B244" s="444"/>
      <c r="C244" s="355" t="s">
        <v>190</v>
      </c>
      <c r="D244" s="355" t="s">
        <v>191</v>
      </c>
      <c r="E244" s="355" t="s">
        <v>169</v>
      </c>
      <c r="F244" s="356" t="s">
        <v>594</v>
      </c>
      <c r="G244" s="355"/>
      <c r="H244" s="364">
        <v>36.92</v>
      </c>
      <c r="I244" s="364">
        <f>I245</f>
        <v>27.3</v>
      </c>
      <c r="J244" s="324"/>
      <c r="K244" s="180">
        <f>K245</f>
        <v>15.7</v>
      </c>
      <c r="L244" s="180">
        <f>L245</f>
        <v>15.7</v>
      </c>
      <c r="N244" s="186">
        <f t="shared" si="12"/>
        <v>21.220000000000002</v>
      </c>
      <c r="O244" s="186">
        <f t="shared" si="12"/>
        <v>11.600000000000001</v>
      </c>
      <c r="P244" s="186">
        <f t="shared" si="13"/>
        <v>235.15923566878985</v>
      </c>
      <c r="Q244" s="186">
        <f t="shared" si="13"/>
        <v>173.88535031847135</v>
      </c>
    </row>
    <row r="245" spans="1:17" ht="17.25" customHeight="1">
      <c r="A245" s="342" t="s">
        <v>73</v>
      </c>
      <c r="B245" s="342"/>
      <c r="C245" s="356" t="s">
        <v>190</v>
      </c>
      <c r="D245" s="356" t="s">
        <v>191</v>
      </c>
      <c r="E245" s="356" t="s">
        <v>169</v>
      </c>
      <c r="F245" s="356" t="s">
        <v>594</v>
      </c>
      <c r="G245" s="356" t="s">
        <v>161</v>
      </c>
      <c r="H245" s="363">
        <v>36.92</v>
      </c>
      <c r="I245" s="363">
        <v>27.3</v>
      </c>
      <c r="J245" s="322"/>
      <c r="K245" s="179">
        <v>15.7</v>
      </c>
      <c r="L245" s="179">
        <v>15.7</v>
      </c>
      <c r="N245" s="186">
        <f t="shared" si="12"/>
        <v>21.220000000000002</v>
      </c>
      <c r="O245" s="186">
        <f t="shared" si="12"/>
        <v>11.600000000000001</v>
      </c>
      <c r="P245" s="186">
        <f t="shared" si="13"/>
        <v>235.15923566878985</v>
      </c>
      <c r="Q245" s="186">
        <f t="shared" si="13"/>
        <v>173.88535031847135</v>
      </c>
    </row>
    <row r="246" spans="1:12" ht="18.75" hidden="1">
      <c r="A246" s="292" t="s">
        <v>42</v>
      </c>
      <c r="B246" s="292"/>
      <c r="C246" s="290" t="s">
        <v>190</v>
      </c>
      <c r="D246" s="290" t="s">
        <v>191</v>
      </c>
      <c r="E246" s="290" t="s">
        <v>169</v>
      </c>
      <c r="F246" s="290" t="s">
        <v>56</v>
      </c>
      <c r="G246" s="290" t="s">
        <v>161</v>
      </c>
      <c r="H246" s="293">
        <v>22.9</v>
      </c>
      <c r="I246" s="293">
        <v>22.9</v>
      </c>
      <c r="J246" s="286"/>
      <c r="K246" s="79">
        <v>22.9</v>
      </c>
      <c r="L246" s="79">
        <v>22.9</v>
      </c>
    </row>
    <row r="247" spans="1:12" ht="18.75" hidden="1">
      <c r="A247" s="291" t="s">
        <v>15</v>
      </c>
      <c r="B247" s="291"/>
      <c r="C247" s="290" t="s">
        <v>190</v>
      </c>
      <c r="D247" s="290" t="s">
        <v>191</v>
      </c>
      <c r="E247" s="290" t="s">
        <v>169</v>
      </c>
      <c r="F247" s="290" t="s">
        <v>56</v>
      </c>
      <c r="G247" s="290" t="s">
        <v>161</v>
      </c>
      <c r="H247" s="293">
        <v>22.9</v>
      </c>
      <c r="I247" s="293">
        <v>22.9</v>
      </c>
      <c r="J247" s="286"/>
      <c r="K247" s="79">
        <v>22.9</v>
      </c>
      <c r="L247" s="79">
        <v>22.9</v>
      </c>
    </row>
    <row r="248" spans="1:12" ht="37.5" hidden="1">
      <c r="A248" s="292" t="s">
        <v>17</v>
      </c>
      <c r="B248" s="292"/>
      <c r="C248" s="290" t="s">
        <v>190</v>
      </c>
      <c r="D248" s="290" t="s">
        <v>191</v>
      </c>
      <c r="E248" s="290" t="s">
        <v>169</v>
      </c>
      <c r="F248" s="290" t="s">
        <v>56</v>
      </c>
      <c r="G248" s="290" t="s">
        <v>161</v>
      </c>
      <c r="H248" s="293">
        <v>22.9</v>
      </c>
      <c r="I248" s="293">
        <v>22.9</v>
      </c>
      <c r="J248" s="286"/>
      <c r="K248" s="79">
        <v>22.9</v>
      </c>
      <c r="L248" s="79">
        <v>22.9</v>
      </c>
    </row>
    <row r="249" spans="1:12" ht="18.75">
      <c r="A249" s="297"/>
      <c r="B249" s="297"/>
      <c r="C249" s="287"/>
      <c r="D249" s="287"/>
      <c r="E249" s="287"/>
      <c r="F249" s="287"/>
      <c r="G249" s="287"/>
      <c r="H249" s="298"/>
      <c r="I249" s="298"/>
      <c r="J249" s="286"/>
      <c r="K249" s="82"/>
      <c r="L249" s="82"/>
    </row>
    <row r="250" spans="1:12" ht="18.75" hidden="1">
      <c r="A250" s="297" t="s">
        <v>75</v>
      </c>
      <c r="B250" s="297"/>
      <c r="C250" s="287"/>
      <c r="D250" s="287" t="s">
        <v>143</v>
      </c>
      <c r="E250" s="287"/>
      <c r="F250" s="287"/>
      <c r="G250" s="287"/>
      <c r="H250" s="295"/>
      <c r="I250" s="295"/>
      <c r="J250" s="286"/>
      <c r="K250" s="111"/>
      <c r="L250" s="111"/>
    </row>
    <row r="251" spans="1:12" ht="18.75" hidden="1">
      <c r="A251" s="299"/>
      <c r="B251" s="299"/>
      <c r="C251" s="287"/>
      <c r="D251" s="300"/>
      <c r="E251" s="300"/>
      <c r="F251" s="300"/>
      <c r="G251" s="300"/>
      <c r="H251" s="301"/>
      <c r="I251" s="301"/>
      <c r="J251" s="286"/>
      <c r="K251" s="113"/>
      <c r="L251" s="113"/>
    </row>
    <row r="252" spans="1:12" ht="18.75">
      <c r="A252" s="302"/>
      <c r="B252" s="302"/>
      <c r="C252" s="300"/>
      <c r="D252" s="300"/>
      <c r="E252" s="300"/>
      <c r="F252" s="300"/>
      <c r="G252" s="300"/>
      <c r="H252" s="301"/>
      <c r="I252" s="301"/>
      <c r="J252" s="286"/>
      <c r="K252" s="113"/>
      <c r="L252" s="113"/>
    </row>
    <row r="253" spans="1:12" ht="18.75">
      <c r="A253" s="297"/>
      <c r="B253" s="297"/>
      <c r="C253" s="287"/>
      <c r="D253" s="287"/>
      <c r="E253" s="287"/>
      <c r="F253" s="287"/>
      <c r="G253" s="287"/>
      <c r="H253" s="295"/>
      <c r="I253" s="295"/>
      <c r="J253" s="286"/>
      <c r="K253" s="111"/>
      <c r="L253" s="111"/>
    </row>
    <row r="254" spans="1:12" ht="18.75">
      <c r="A254" s="297"/>
      <c r="B254" s="297"/>
      <c r="C254" s="287"/>
      <c r="D254" s="287"/>
      <c r="E254" s="287"/>
      <c r="F254" s="287"/>
      <c r="G254" s="287"/>
      <c r="H254" s="295"/>
      <c r="I254" s="295"/>
      <c r="J254" s="286"/>
      <c r="K254" s="111"/>
      <c r="L254" s="111"/>
    </row>
    <row r="255" spans="1:12" ht="15">
      <c r="A255" s="110"/>
      <c r="B255" s="110"/>
      <c r="C255" s="81"/>
      <c r="D255" s="81"/>
      <c r="E255" s="81"/>
      <c r="F255" s="81"/>
      <c r="G255" s="81"/>
      <c r="H255" s="111"/>
      <c r="I255" s="111"/>
      <c r="K255" s="111"/>
      <c r="L255" s="111"/>
    </row>
    <row r="256" spans="1:12" ht="15">
      <c r="A256" s="110"/>
      <c r="B256" s="110"/>
      <c r="C256" s="81"/>
      <c r="D256" s="81"/>
      <c r="E256" s="81"/>
      <c r="F256" s="81"/>
      <c r="G256" s="81"/>
      <c r="H256" s="111"/>
      <c r="I256" s="111"/>
      <c r="K256" s="111"/>
      <c r="L256" s="111"/>
    </row>
    <row r="257" spans="1:12" ht="15">
      <c r="A257" s="115"/>
      <c r="B257" s="115"/>
      <c r="C257" s="112"/>
      <c r="D257" s="112"/>
      <c r="E257" s="112"/>
      <c r="F257" s="112"/>
      <c r="G257" s="81"/>
      <c r="H257" s="111"/>
      <c r="I257" s="111"/>
      <c r="K257" s="111"/>
      <c r="L257" s="111"/>
    </row>
    <row r="258" spans="1:12" ht="14.25">
      <c r="A258" s="114"/>
      <c r="B258" s="114"/>
      <c r="C258" s="112"/>
      <c r="D258" s="112"/>
      <c r="E258" s="112"/>
      <c r="F258" s="112"/>
      <c r="G258" s="112"/>
      <c r="H258" s="113"/>
      <c r="I258" s="113"/>
      <c r="K258" s="113"/>
      <c r="L258" s="113"/>
    </row>
    <row r="259" spans="1:12" ht="15">
      <c r="A259" s="84"/>
      <c r="B259" s="84"/>
      <c r="C259" s="81"/>
      <c r="D259" s="81"/>
      <c r="E259" s="81"/>
      <c r="F259" s="81"/>
      <c r="G259" s="81"/>
      <c r="H259" s="111"/>
      <c r="I259" s="111"/>
      <c r="K259" s="111"/>
      <c r="L259" s="111"/>
    </row>
    <row r="260" spans="1:12" ht="15">
      <c r="A260" s="85"/>
      <c r="B260" s="85"/>
      <c r="C260" s="81"/>
      <c r="D260" s="81"/>
      <c r="E260" s="81"/>
      <c r="F260" s="81"/>
      <c r="G260" s="81"/>
      <c r="H260" s="111"/>
      <c r="I260" s="111"/>
      <c r="K260" s="111"/>
      <c r="L260" s="111"/>
    </row>
    <row r="261" spans="1:12" ht="15">
      <c r="A261" s="85"/>
      <c r="B261" s="85"/>
      <c r="C261" s="81"/>
      <c r="D261" s="81"/>
      <c r="E261" s="81"/>
      <c r="F261" s="81"/>
      <c r="G261" s="81"/>
      <c r="H261" s="111"/>
      <c r="I261" s="111"/>
      <c r="K261" s="111"/>
      <c r="L261" s="111"/>
    </row>
    <row r="262" spans="1:12" ht="15">
      <c r="A262" s="85"/>
      <c r="B262" s="85"/>
      <c r="C262" s="81"/>
      <c r="D262" s="81"/>
      <c r="E262" s="81"/>
      <c r="F262" s="81"/>
      <c r="G262" s="81"/>
      <c r="H262" s="111"/>
      <c r="I262" s="111"/>
      <c r="K262" s="111"/>
      <c r="L262" s="111"/>
    </row>
    <row r="263" spans="1:12" ht="15">
      <c r="A263" s="114"/>
      <c r="B263" s="114"/>
      <c r="C263" s="81"/>
      <c r="D263" s="112"/>
      <c r="E263" s="112"/>
      <c r="F263" s="112"/>
      <c r="G263" s="112"/>
      <c r="H263" s="113"/>
      <c r="I263" s="113"/>
      <c r="K263" s="113"/>
      <c r="L263" s="113"/>
    </row>
    <row r="264" spans="1:12" ht="15">
      <c r="A264" s="110"/>
      <c r="B264" s="110"/>
      <c r="C264" s="81"/>
      <c r="D264" s="81"/>
      <c r="E264" s="81"/>
      <c r="F264" s="81"/>
      <c r="G264" s="81"/>
      <c r="H264" s="111"/>
      <c r="I264" s="111"/>
      <c r="K264" s="111"/>
      <c r="L264" s="111"/>
    </row>
    <row r="265" spans="1:12" ht="15">
      <c r="A265" s="110"/>
      <c r="B265" s="110"/>
      <c r="C265" s="81"/>
      <c r="D265" s="81"/>
      <c r="E265" s="81"/>
      <c r="F265" s="81"/>
      <c r="G265" s="81"/>
      <c r="H265" s="111"/>
      <c r="I265" s="111"/>
      <c r="K265" s="111"/>
      <c r="L265" s="111"/>
    </row>
    <row r="266" spans="1:12" ht="15">
      <c r="A266" s="110"/>
      <c r="B266" s="110"/>
      <c r="C266" s="81"/>
      <c r="D266" s="81"/>
      <c r="E266" s="81"/>
      <c r="F266" s="81"/>
      <c r="G266" s="81"/>
      <c r="H266" s="111"/>
      <c r="I266" s="111"/>
      <c r="K266" s="111"/>
      <c r="L266" s="111"/>
    </row>
    <row r="267" spans="1:12" ht="15">
      <c r="A267" s="110"/>
      <c r="B267" s="110"/>
      <c r="C267" s="81"/>
      <c r="D267" s="81"/>
      <c r="E267" s="81"/>
      <c r="F267" s="81"/>
      <c r="G267" s="81"/>
      <c r="H267" s="111"/>
      <c r="I267" s="111"/>
      <c r="K267" s="111"/>
      <c r="L267" s="111"/>
    </row>
    <row r="268" spans="1:12" ht="15">
      <c r="A268" s="80"/>
      <c r="B268" s="80"/>
      <c r="C268" s="81"/>
      <c r="D268" s="112"/>
      <c r="E268" s="112"/>
      <c r="F268" s="112"/>
      <c r="G268" s="112"/>
      <c r="H268" s="113"/>
      <c r="I268" s="113"/>
      <c r="K268" s="113"/>
      <c r="L268" s="113"/>
    </row>
    <row r="269" spans="1:12" s="9" customFormat="1" ht="14.25">
      <c r="A269" s="114"/>
      <c r="B269" s="114"/>
      <c r="C269" s="112"/>
      <c r="D269" s="112"/>
      <c r="E269" s="112"/>
      <c r="F269" s="112"/>
      <c r="G269" s="112"/>
      <c r="H269" s="113"/>
      <c r="I269" s="113"/>
      <c r="K269" s="113"/>
      <c r="L269" s="113"/>
    </row>
    <row r="270" spans="1:12" ht="14.25">
      <c r="A270" s="114"/>
      <c r="B270" s="114"/>
      <c r="C270" s="112"/>
      <c r="D270" s="112"/>
      <c r="E270" s="112"/>
      <c r="F270" s="112"/>
      <c r="G270" s="112"/>
      <c r="H270" s="113"/>
      <c r="I270" s="113"/>
      <c r="K270" s="113"/>
      <c r="L270" s="113"/>
    </row>
    <row r="271" spans="1:12" ht="15">
      <c r="A271" s="85"/>
      <c r="B271" s="85"/>
      <c r="C271" s="81"/>
      <c r="D271" s="81"/>
      <c r="E271" s="81"/>
      <c r="F271" s="81"/>
      <c r="G271" s="81"/>
      <c r="H271" s="111"/>
      <c r="I271" s="111"/>
      <c r="K271" s="111"/>
      <c r="L271" s="111"/>
    </row>
    <row r="272" spans="1:12" ht="15">
      <c r="A272" s="110"/>
      <c r="B272" s="110"/>
      <c r="C272" s="81"/>
      <c r="D272" s="81"/>
      <c r="E272" s="81"/>
      <c r="F272" s="81"/>
      <c r="G272" s="81"/>
      <c r="H272" s="111"/>
      <c r="I272" s="111"/>
      <c r="K272" s="111"/>
      <c r="L272" s="111"/>
    </row>
    <row r="273" spans="1:12" ht="15">
      <c r="A273" s="110"/>
      <c r="B273" s="110"/>
      <c r="C273" s="81"/>
      <c r="D273" s="81"/>
      <c r="E273" s="81"/>
      <c r="F273" s="81"/>
      <c r="G273" s="81"/>
      <c r="H273" s="111"/>
      <c r="I273" s="111"/>
      <c r="K273" s="111"/>
      <c r="L273" s="111"/>
    </row>
    <row r="274" spans="1:12" ht="15">
      <c r="A274" s="110"/>
      <c r="B274" s="110"/>
      <c r="C274" s="81"/>
      <c r="D274" s="81"/>
      <c r="E274" s="81"/>
      <c r="F274" s="81"/>
      <c r="G274" s="81"/>
      <c r="H274" s="111"/>
      <c r="I274" s="111"/>
      <c r="K274" s="111"/>
      <c r="L274" s="111"/>
    </row>
    <row r="275" spans="1:12" s="9" customFormat="1" ht="14.25">
      <c r="A275" s="114"/>
      <c r="B275" s="114"/>
      <c r="C275" s="112"/>
      <c r="D275" s="112"/>
      <c r="E275" s="112"/>
      <c r="F275" s="112"/>
      <c r="G275" s="112"/>
      <c r="H275" s="113"/>
      <c r="I275" s="113"/>
      <c r="K275" s="113"/>
      <c r="L275" s="113"/>
    </row>
    <row r="276" spans="1:12" ht="14.25">
      <c r="A276" s="114"/>
      <c r="B276" s="114"/>
      <c r="C276" s="112"/>
      <c r="D276" s="112"/>
      <c r="E276" s="112"/>
      <c r="F276" s="112"/>
      <c r="G276" s="112"/>
      <c r="H276" s="113"/>
      <c r="I276" s="113"/>
      <c r="K276" s="113"/>
      <c r="L276" s="113"/>
    </row>
    <row r="277" spans="1:12" ht="15">
      <c r="A277" s="84"/>
      <c r="B277" s="84"/>
      <c r="C277" s="81"/>
      <c r="D277" s="81"/>
      <c r="E277" s="81"/>
      <c r="F277" s="81"/>
      <c r="G277" s="81"/>
      <c r="H277" s="111"/>
      <c r="I277" s="111"/>
      <c r="K277" s="111"/>
      <c r="L277" s="111"/>
    </row>
    <row r="278" spans="1:12" ht="15">
      <c r="A278" s="85"/>
      <c r="B278" s="85"/>
      <c r="C278" s="81"/>
      <c r="D278" s="81"/>
      <c r="E278" s="81"/>
      <c r="F278" s="81"/>
      <c r="G278" s="81"/>
      <c r="H278" s="111"/>
      <c r="I278" s="111"/>
      <c r="K278" s="111"/>
      <c r="L278" s="111"/>
    </row>
    <row r="279" spans="1:12" ht="15">
      <c r="A279" s="85"/>
      <c r="B279" s="85"/>
      <c r="C279" s="81"/>
      <c r="D279" s="81"/>
      <c r="E279" s="81"/>
      <c r="F279" s="81"/>
      <c r="G279" s="81"/>
      <c r="H279" s="111"/>
      <c r="I279" s="111"/>
      <c r="K279" s="111"/>
      <c r="L279" s="111"/>
    </row>
    <row r="280" spans="1:12" ht="15">
      <c r="A280" s="85"/>
      <c r="B280" s="85"/>
      <c r="C280" s="81"/>
      <c r="D280" s="81"/>
      <c r="E280" s="81"/>
      <c r="F280" s="81"/>
      <c r="G280" s="81"/>
      <c r="H280" s="111"/>
      <c r="I280" s="111"/>
      <c r="K280" s="111"/>
      <c r="L280" s="111"/>
    </row>
    <row r="281" spans="1:12" ht="14.25">
      <c r="A281" s="114"/>
      <c r="B281" s="114"/>
      <c r="C281" s="112"/>
      <c r="D281" s="112"/>
      <c r="E281" s="112"/>
      <c r="F281" s="112"/>
      <c r="G281" s="112"/>
      <c r="H281" s="113"/>
      <c r="I281" s="113"/>
      <c r="K281" s="113"/>
      <c r="L281" s="113"/>
    </row>
    <row r="282" spans="1:12" ht="15">
      <c r="A282" s="84"/>
      <c r="B282" s="84"/>
      <c r="C282" s="81"/>
      <c r="D282" s="81"/>
      <c r="E282" s="81"/>
      <c r="F282" s="81"/>
      <c r="G282" s="81"/>
      <c r="H282" s="111"/>
      <c r="I282" s="111"/>
      <c r="K282" s="111"/>
      <c r="L282" s="111"/>
    </row>
    <row r="283" spans="1:12" ht="15">
      <c r="A283" s="110"/>
      <c r="B283" s="110"/>
      <c r="C283" s="81"/>
      <c r="D283" s="81"/>
      <c r="E283" s="81"/>
      <c r="F283" s="81"/>
      <c r="G283" s="81"/>
      <c r="H283" s="111"/>
      <c r="I283" s="111"/>
      <c r="K283" s="111"/>
      <c r="L283" s="111"/>
    </row>
    <row r="284" spans="1:12" ht="15">
      <c r="A284" s="85"/>
      <c r="B284" s="85"/>
      <c r="C284" s="81"/>
      <c r="D284" s="81"/>
      <c r="E284" s="81"/>
      <c r="F284" s="81"/>
      <c r="G284" s="81"/>
      <c r="H284" s="111"/>
      <c r="I284" s="111"/>
      <c r="K284" s="111"/>
      <c r="L284" s="111"/>
    </row>
    <row r="285" spans="1:12" ht="15">
      <c r="A285" s="85"/>
      <c r="B285" s="85"/>
      <c r="C285" s="81"/>
      <c r="D285" s="81"/>
      <c r="E285" s="81"/>
      <c r="F285" s="81"/>
      <c r="G285" s="81"/>
      <c r="H285" s="111"/>
      <c r="I285" s="111"/>
      <c r="K285" s="111"/>
      <c r="L285" s="111"/>
    </row>
    <row r="286" spans="1:12" s="4" customFormat="1" ht="14.25">
      <c r="A286" s="80"/>
      <c r="B286" s="80"/>
      <c r="C286" s="112"/>
      <c r="D286" s="112"/>
      <c r="E286" s="112"/>
      <c r="F286" s="112"/>
      <c r="G286" s="112"/>
      <c r="H286" s="116"/>
      <c r="I286" s="116"/>
      <c r="K286" s="116"/>
      <c r="L286" s="116"/>
    </row>
    <row r="287" spans="1:12" ht="14.25">
      <c r="A287" s="117"/>
      <c r="B287" s="117"/>
      <c r="C287" s="112"/>
      <c r="D287" s="112"/>
      <c r="E287" s="112"/>
      <c r="F287" s="112"/>
      <c r="G287" s="112"/>
      <c r="H287" s="116"/>
      <c r="I287" s="116"/>
      <c r="K287" s="116"/>
      <c r="L287" s="116"/>
    </row>
    <row r="288" spans="1:12" ht="15">
      <c r="A288" s="118"/>
      <c r="B288" s="118"/>
      <c r="C288" s="112"/>
      <c r="D288" s="112"/>
      <c r="E288" s="112"/>
      <c r="F288" s="112"/>
      <c r="G288" s="112"/>
      <c r="H288" s="116"/>
      <c r="I288" s="116"/>
      <c r="K288" s="116"/>
      <c r="L288" s="116"/>
    </row>
    <row r="289" spans="1:12" ht="15">
      <c r="A289" s="83"/>
      <c r="B289" s="83"/>
      <c r="C289" s="112"/>
      <c r="D289" s="112"/>
      <c r="E289" s="112"/>
      <c r="F289" s="117"/>
      <c r="G289" s="112"/>
      <c r="H289" s="116"/>
      <c r="I289" s="116"/>
      <c r="K289" s="116"/>
      <c r="L289" s="116"/>
    </row>
    <row r="290" spans="1:12" ht="15">
      <c r="A290" s="85"/>
      <c r="B290" s="85"/>
      <c r="C290" s="81"/>
      <c r="D290" s="81"/>
      <c r="E290" s="81"/>
      <c r="F290" s="86"/>
      <c r="G290" s="81"/>
      <c r="H290" s="82"/>
      <c r="I290" s="82"/>
      <c r="K290" s="82"/>
      <c r="L290" s="82"/>
    </row>
    <row r="291" spans="1:12" ht="14.25">
      <c r="A291" s="115"/>
      <c r="B291" s="115"/>
      <c r="C291" s="112"/>
      <c r="D291" s="112"/>
      <c r="E291" s="112"/>
      <c r="F291" s="112"/>
      <c r="G291" s="112"/>
      <c r="H291" s="116"/>
      <c r="I291" s="116"/>
      <c r="K291" s="116"/>
      <c r="L291" s="116"/>
    </row>
    <row r="292" spans="1:12" ht="15">
      <c r="A292" s="83"/>
      <c r="B292" s="83"/>
      <c r="C292" s="112"/>
      <c r="D292" s="112"/>
      <c r="E292" s="112"/>
      <c r="F292" s="112"/>
      <c r="G292" s="112"/>
      <c r="H292" s="116"/>
      <c r="I292" s="116"/>
      <c r="K292" s="116"/>
      <c r="L292" s="116"/>
    </row>
    <row r="293" spans="1:12" ht="15">
      <c r="A293" s="83"/>
      <c r="B293" s="83"/>
      <c r="C293" s="112"/>
      <c r="D293" s="112"/>
      <c r="E293" s="112"/>
      <c r="F293" s="112"/>
      <c r="G293" s="112"/>
      <c r="H293" s="116"/>
      <c r="I293" s="116"/>
      <c r="K293" s="116"/>
      <c r="L293" s="116"/>
    </row>
    <row r="294" spans="1:12" ht="15">
      <c r="A294" s="83"/>
      <c r="B294" s="83"/>
      <c r="C294" s="112"/>
      <c r="D294" s="112"/>
      <c r="E294" s="112"/>
      <c r="F294" s="112"/>
      <c r="G294" s="112"/>
      <c r="H294" s="116"/>
      <c r="I294" s="116"/>
      <c r="K294" s="116"/>
      <c r="L294" s="116"/>
    </row>
    <row r="295" spans="1:12" ht="15">
      <c r="A295" s="83"/>
      <c r="B295" s="83"/>
      <c r="C295" s="112"/>
      <c r="D295" s="112"/>
      <c r="E295" s="112"/>
      <c r="F295" s="112"/>
      <c r="G295" s="112"/>
      <c r="H295" s="116"/>
      <c r="I295" s="116"/>
      <c r="K295" s="116"/>
      <c r="L295" s="116"/>
    </row>
    <row r="296" spans="1:12" ht="15">
      <c r="A296" s="83"/>
      <c r="B296" s="83"/>
      <c r="C296" s="112"/>
      <c r="D296" s="112"/>
      <c r="E296" s="112"/>
      <c r="F296" s="112"/>
      <c r="G296" s="112"/>
      <c r="H296" s="116"/>
      <c r="I296" s="116"/>
      <c r="K296" s="116"/>
      <c r="L296" s="116"/>
    </row>
    <row r="297" spans="1:12" ht="15">
      <c r="A297" s="83"/>
      <c r="B297" s="83"/>
      <c r="C297" s="112"/>
      <c r="D297" s="112"/>
      <c r="E297" s="112"/>
      <c r="F297" s="112"/>
      <c r="G297" s="112"/>
      <c r="H297" s="113"/>
      <c r="I297" s="113"/>
      <c r="K297" s="113"/>
      <c r="L297" s="113"/>
    </row>
    <row r="298" spans="1:12" ht="15">
      <c r="A298" s="83"/>
      <c r="B298" s="83"/>
      <c r="C298" s="112"/>
      <c r="D298" s="112"/>
      <c r="E298" s="112"/>
      <c r="F298" s="112"/>
      <c r="G298" s="112"/>
      <c r="H298" s="113"/>
      <c r="I298" s="113"/>
      <c r="K298" s="113"/>
      <c r="L298" s="113"/>
    </row>
    <row r="299" spans="1:12" ht="15">
      <c r="A299" s="83"/>
      <c r="B299" s="83"/>
      <c r="C299" s="112"/>
      <c r="D299" s="112"/>
      <c r="E299" s="112"/>
      <c r="F299" s="112"/>
      <c r="G299" s="112"/>
      <c r="H299" s="116"/>
      <c r="I299" s="116"/>
      <c r="K299" s="116"/>
      <c r="L299" s="116"/>
    </row>
    <row r="300" spans="1:12" ht="15">
      <c r="A300" s="83"/>
      <c r="B300" s="83"/>
      <c r="C300" s="112"/>
      <c r="D300" s="112"/>
      <c r="E300" s="112"/>
      <c r="F300" s="112"/>
      <c r="G300" s="112"/>
      <c r="H300" s="116"/>
      <c r="I300" s="116"/>
      <c r="K300" s="116"/>
      <c r="L300" s="116"/>
    </row>
    <row r="301" spans="1:12" ht="15">
      <c r="A301" s="83"/>
      <c r="B301" s="83"/>
      <c r="C301" s="112"/>
      <c r="D301" s="112"/>
      <c r="E301" s="112"/>
      <c r="F301" s="112"/>
      <c r="G301" s="112"/>
      <c r="H301" s="116"/>
      <c r="I301" s="116"/>
      <c r="K301" s="116"/>
      <c r="L301" s="116"/>
    </row>
    <row r="302" spans="1:12" ht="15">
      <c r="A302" s="83"/>
      <c r="B302" s="83"/>
      <c r="C302" s="112"/>
      <c r="D302" s="112"/>
      <c r="E302" s="112"/>
      <c r="F302" s="112"/>
      <c r="G302" s="112"/>
      <c r="H302" s="116"/>
      <c r="I302" s="116"/>
      <c r="K302" s="116"/>
      <c r="L302" s="116"/>
    </row>
    <row r="303" spans="1:12" ht="15">
      <c r="A303" s="83"/>
      <c r="B303" s="83"/>
      <c r="C303" s="112"/>
      <c r="D303" s="112"/>
      <c r="E303" s="112"/>
      <c r="F303" s="112"/>
      <c r="G303" s="112"/>
      <c r="H303" s="113"/>
      <c r="I303" s="113"/>
      <c r="K303" s="113"/>
      <c r="L303" s="113"/>
    </row>
    <row r="304" spans="1:12" ht="15">
      <c r="A304" s="83"/>
      <c r="B304" s="83"/>
      <c r="C304" s="112"/>
      <c r="D304" s="112"/>
      <c r="E304" s="112"/>
      <c r="F304" s="112"/>
      <c r="G304" s="112"/>
      <c r="H304" s="113"/>
      <c r="I304" s="113"/>
      <c r="K304" s="113"/>
      <c r="L304" s="113"/>
    </row>
    <row r="305" spans="1:12" ht="15">
      <c r="A305" s="83"/>
      <c r="B305" s="83"/>
      <c r="C305" s="112"/>
      <c r="D305" s="112"/>
      <c r="E305" s="112"/>
      <c r="F305" s="112"/>
      <c r="G305" s="112"/>
      <c r="H305" s="116"/>
      <c r="I305" s="116"/>
      <c r="K305" s="116"/>
      <c r="L305" s="116"/>
    </row>
    <row r="306" spans="1:12" ht="15">
      <c r="A306" s="83"/>
      <c r="B306" s="83"/>
      <c r="C306" s="112"/>
      <c r="D306" s="112"/>
      <c r="E306" s="112"/>
      <c r="F306" s="112"/>
      <c r="G306" s="112"/>
      <c r="H306" s="116"/>
      <c r="I306" s="116"/>
      <c r="K306" s="116"/>
      <c r="L306" s="116"/>
    </row>
    <row r="307" spans="1:12" ht="15">
      <c r="A307" s="83"/>
      <c r="B307" s="83"/>
      <c r="C307" s="112"/>
      <c r="D307" s="112"/>
      <c r="E307" s="112"/>
      <c r="F307" s="112"/>
      <c r="G307" s="112"/>
      <c r="H307" s="116"/>
      <c r="I307" s="116"/>
      <c r="K307" s="116"/>
      <c r="L307" s="116"/>
    </row>
    <row r="308" spans="1:12" ht="15">
      <c r="A308" s="83"/>
      <c r="B308" s="83"/>
      <c r="C308" s="112"/>
      <c r="D308" s="112"/>
      <c r="E308" s="112"/>
      <c r="F308" s="112"/>
      <c r="G308" s="112"/>
      <c r="H308" s="116"/>
      <c r="I308" s="116"/>
      <c r="K308" s="116"/>
      <c r="L308" s="116"/>
    </row>
    <row r="309" spans="1:12" ht="15">
      <c r="A309" s="83"/>
      <c r="B309" s="83"/>
      <c r="C309" s="112"/>
      <c r="D309" s="112"/>
      <c r="E309" s="112"/>
      <c r="F309" s="112"/>
      <c r="G309" s="112"/>
      <c r="H309" s="113"/>
      <c r="I309" s="113"/>
      <c r="K309" s="113"/>
      <c r="L309" s="113"/>
    </row>
    <row r="310" spans="1:12" ht="15">
      <c r="A310" s="83"/>
      <c r="B310" s="83"/>
      <c r="C310" s="112"/>
      <c r="D310" s="112"/>
      <c r="E310" s="112"/>
      <c r="F310" s="112"/>
      <c r="G310" s="112"/>
      <c r="H310" s="113"/>
      <c r="I310" s="113"/>
      <c r="K310" s="113"/>
      <c r="L310" s="113"/>
    </row>
    <row r="311" spans="1:12" ht="15">
      <c r="A311" s="83"/>
      <c r="B311" s="83"/>
      <c r="C311" s="112"/>
      <c r="D311" s="112"/>
      <c r="E311" s="112"/>
      <c r="F311" s="112"/>
      <c r="G311" s="112"/>
      <c r="H311" s="113"/>
      <c r="I311" s="113"/>
      <c r="K311" s="113"/>
      <c r="L311" s="113"/>
    </row>
    <row r="312" spans="1:12" ht="15">
      <c r="A312" s="85"/>
      <c r="B312" s="85"/>
      <c r="C312" s="81"/>
      <c r="D312" s="81"/>
      <c r="E312" s="81"/>
      <c r="F312" s="81"/>
      <c r="G312" s="81"/>
      <c r="H312" s="82"/>
      <c r="I312" s="82"/>
      <c r="K312" s="82"/>
      <c r="L312" s="82"/>
    </row>
    <row r="313" spans="1:12" ht="15">
      <c r="A313" s="84"/>
      <c r="B313" s="84"/>
      <c r="C313" s="81"/>
      <c r="D313" s="81"/>
      <c r="E313" s="81"/>
      <c r="F313" s="81"/>
      <c r="G313" s="81"/>
      <c r="H313" s="82"/>
      <c r="I313" s="82"/>
      <c r="K313" s="82"/>
      <c r="L313" s="82"/>
    </row>
    <row r="314" spans="1:12" ht="15">
      <c r="A314" s="85"/>
      <c r="B314" s="85"/>
      <c r="C314" s="81"/>
      <c r="D314" s="81"/>
      <c r="E314" s="81"/>
      <c r="F314" s="81"/>
      <c r="G314" s="81"/>
      <c r="H314" s="82"/>
      <c r="I314" s="82"/>
      <c r="K314" s="82"/>
      <c r="L314" s="82"/>
    </row>
    <row r="315" spans="1:12" ht="15">
      <c r="A315" s="85"/>
      <c r="B315" s="85"/>
      <c r="C315" s="81"/>
      <c r="D315" s="81"/>
      <c r="E315" s="81"/>
      <c r="F315" s="81"/>
      <c r="G315" s="81"/>
      <c r="H315" s="82"/>
      <c r="I315" s="82"/>
      <c r="K315" s="82"/>
      <c r="L315" s="82"/>
    </row>
    <row r="316" spans="1:12" ht="15">
      <c r="A316" s="85"/>
      <c r="B316" s="85"/>
      <c r="C316" s="81"/>
      <c r="D316" s="81"/>
      <c r="E316" s="81"/>
      <c r="F316" s="81"/>
      <c r="G316" s="81"/>
      <c r="H316" s="111"/>
      <c r="I316" s="111"/>
      <c r="K316" s="111"/>
      <c r="L316" s="111"/>
    </row>
    <row r="317" spans="1:12" ht="15">
      <c r="A317" s="85"/>
      <c r="B317" s="85"/>
      <c r="C317" s="81"/>
      <c r="D317" s="81"/>
      <c r="E317" s="81"/>
      <c r="F317" s="81"/>
      <c r="G317" s="81"/>
      <c r="H317" s="111"/>
      <c r="I317" s="111"/>
      <c r="K317" s="111"/>
      <c r="L317" s="111"/>
    </row>
    <row r="318" spans="1:12" ht="15">
      <c r="A318" s="85"/>
      <c r="B318" s="85"/>
      <c r="C318" s="81"/>
      <c r="D318" s="81"/>
      <c r="E318" s="81"/>
      <c r="F318" s="81"/>
      <c r="G318" s="81"/>
      <c r="H318" s="82"/>
      <c r="I318" s="82"/>
      <c r="K318" s="82"/>
      <c r="L318" s="82"/>
    </row>
    <row r="319" spans="1:12" ht="15">
      <c r="A319" s="80"/>
      <c r="B319" s="80"/>
      <c r="C319" s="112"/>
      <c r="D319" s="112"/>
      <c r="E319" s="112"/>
      <c r="F319" s="81"/>
      <c r="G319" s="81"/>
      <c r="H319" s="82"/>
      <c r="I319" s="82"/>
      <c r="K319" s="82"/>
      <c r="L319" s="82"/>
    </row>
    <row r="320" spans="1:12" ht="15">
      <c r="A320" s="80"/>
      <c r="B320" s="80"/>
      <c r="C320" s="112"/>
      <c r="D320" s="112"/>
      <c r="E320" s="112"/>
      <c r="F320" s="112"/>
      <c r="G320" s="81"/>
      <c r="H320" s="113"/>
      <c r="I320" s="113"/>
      <c r="K320" s="113"/>
      <c r="L320" s="113"/>
    </row>
    <row r="321" spans="1:12" ht="15">
      <c r="A321" s="83"/>
      <c r="B321" s="83"/>
      <c r="C321" s="81"/>
      <c r="D321" s="81"/>
      <c r="E321" s="81"/>
      <c r="F321" s="81"/>
      <c r="G321" s="81"/>
      <c r="H321" s="111"/>
      <c r="I321" s="111"/>
      <c r="K321" s="111"/>
      <c r="L321" s="111"/>
    </row>
    <row r="322" spans="1:12" ht="15">
      <c r="A322" s="84"/>
      <c r="B322" s="84"/>
      <c r="C322" s="81"/>
      <c r="D322" s="81"/>
      <c r="E322" s="81"/>
      <c r="F322" s="81"/>
      <c r="G322" s="81"/>
      <c r="H322" s="111"/>
      <c r="I322" s="111"/>
      <c r="K322" s="111"/>
      <c r="L322" s="111"/>
    </row>
    <row r="323" spans="1:12" ht="15">
      <c r="A323" s="85"/>
      <c r="B323" s="85"/>
      <c r="C323" s="81"/>
      <c r="D323" s="81"/>
      <c r="E323" s="81"/>
      <c r="F323" s="81"/>
      <c r="G323" s="81"/>
      <c r="H323" s="111"/>
      <c r="I323" s="111"/>
      <c r="K323" s="111"/>
      <c r="L323" s="111"/>
    </row>
    <row r="324" spans="1:12" ht="15">
      <c r="A324" s="85"/>
      <c r="B324" s="85"/>
      <c r="C324" s="81"/>
      <c r="D324" s="81"/>
      <c r="E324" s="81"/>
      <c r="F324" s="81"/>
      <c r="G324" s="81"/>
      <c r="H324" s="111"/>
      <c r="I324" s="111"/>
      <c r="K324" s="111"/>
      <c r="L324" s="111"/>
    </row>
    <row r="325" spans="1:12" ht="15">
      <c r="A325" s="80"/>
      <c r="B325" s="80"/>
      <c r="C325" s="112"/>
      <c r="D325" s="112"/>
      <c r="E325" s="112"/>
      <c r="F325" s="112"/>
      <c r="G325" s="81"/>
      <c r="H325" s="113"/>
      <c r="I325" s="113"/>
      <c r="K325" s="113"/>
      <c r="L325" s="113"/>
    </row>
    <row r="326" spans="1:12" ht="15">
      <c r="A326" s="83"/>
      <c r="B326" s="83"/>
      <c r="C326" s="81"/>
      <c r="D326" s="81"/>
      <c r="E326" s="81"/>
      <c r="F326" s="81"/>
      <c r="G326" s="81"/>
      <c r="H326" s="111"/>
      <c r="I326" s="111"/>
      <c r="K326" s="111"/>
      <c r="L326" s="111"/>
    </row>
    <row r="327" spans="1:12" ht="15">
      <c r="A327" s="84"/>
      <c r="B327" s="84"/>
      <c r="C327" s="81"/>
      <c r="D327" s="81"/>
      <c r="E327" s="81"/>
      <c r="F327" s="81"/>
      <c r="G327" s="81"/>
      <c r="H327" s="111"/>
      <c r="I327" s="111"/>
      <c r="K327" s="111"/>
      <c r="L327" s="111"/>
    </row>
    <row r="328" spans="1:12" ht="15">
      <c r="A328" s="85"/>
      <c r="B328" s="85"/>
      <c r="C328" s="81"/>
      <c r="D328" s="81"/>
      <c r="E328" s="81"/>
      <c r="F328" s="81"/>
      <c r="G328" s="81"/>
      <c r="H328" s="111"/>
      <c r="I328" s="111"/>
      <c r="K328" s="111"/>
      <c r="L328" s="111"/>
    </row>
    <row r="329" spans="1:12" ht="15">
      <c r="A329" s="85"/>
      <c r="B329" s="85"/>
      <c r="C329" s="81"/>
      <c r="D329" s="81"/>
      <c r="E329" s="81"/>
      <c r="F329" s="81"/>
      <c r="G329" s="81"/>
      <c r="H329" s="111"/>
      <c r="I329" s="111"/>
      <c r="K329" s="111"/>
      <c r="L329" s="111"/>
    </row>
    <row r="330" spans="1:12" ht="15">
      <c r="A330" s="110"/>
      <c r="B330" s="110"/>
      <c r="C330" s="81"/>
      <c r="D330" s="81"/>
      <c r="E330" s="81"/>
      <c r="F330" s="81"/>
      <c r="G330" s="81"/>
      <c r="H330" s="111"/>
      <c r="I330" s="111"/>
      <c r="K330" s="111"/>
      <c r="L330" s="111"/>
    </row>
    <row r="331" spans="1:12" ht="15">
      <c r="A331" s="80"/>
      <c r="B331" s="80"/>
      <c r="C331" s="81"/>
      <c r="D331" s="112"/>
      <c r="E331" s="112"/>
      <c r="F331" s="112"/>
      <c r="G331" s="112"/>
      <c r="H331" s="113"/>
      <c r="I331" s="113"/>
      <c r="K331" s="113"/>
      <c r="L331" s="113"/>
    </row>
    <row r="332" spans="1:12" ht="15">
      <c r="A332" s="83"/>
      <c r="B332" s="83"/>
      <c r="C332" s="81"/>
      <c r="D332" s="81"/>
      <c r="E332" s="81"/>
      <c r="F332" s="81"/>
      <c r="G332" s="81"/>
      <c r="H332" s="111"/>
      <c r="I332" s="111"/>
      <c r="K332" s="111"/>
      <c r="L332" s="111"/>
    </row>
    <row r="333" spans="1:12" ht="15">
      <c r="A333" s="110"/>
      <c r="B333" s="110"/>
      <c r="C333" s="81"/>
      <c r="D333" s="81"/>
      <c r="E333" s="81"/>
      <c r="F333" s="81"/>
      <c r="G333" s="81"/>
      <c r="H333" s="111"/>
      <c r="I333" s="111"/>
      <c r="K333" s="111"/>
      <c r="L333" s="111"/>
    </row>
    <row r="334" spans="1:12" ht="15">
      <c r="A334" s="110"/>
      <c r="B334" s="110"/>
      <c r="C334" s="81"/>
      <c r="D334" s="81"/>
      <c r="E334" s="81"/>
      <c r="F334" s="81"/>
      <c r="G334" s="81"/>
      <c r="H334" s="111"/>
      <c r="I334" s="111"/>
      <c r="K334" s="111"/>
      <c r="L334" s="111"/>
    </row>
    <row r="335" spans="1:12" ht="15">
      <c r="A335" s="110"/>
      <c r="B335" s="110"/>
      <c r="C335" s="81"/>
      <c r="D335" s="81"/>
      <c r="E335" s="81"/>
      <c r="F335" s="81"/>
      <c r="G335" s="81"/>
      <c r="H335" s="111"/>
      <c r="I335" s="111"/>
      <c r="K335" s="111"/>
      <c r="L335" s="111"/>
    </row>
    <row r="336" spans="1:12" ht="15">
      <c r="A336" s="83"/>
      <c r="B336" s="83"/>
      <c r="C336" s="81"/>
      <c r="D336" s="112"/>
      <c r="E336" s="112"/>
      <c r="F336" s="112"/>
      <c r="G336" s="112"/>
      <c r="H336" s="82"/>
      <c r="I336" s="82"/>
      <c r="K336" s="82"/>
      <c r="L336" s="82"/>
    </row>
    <row r="337" spans="1:12" ht="15">
      <c r="A337" s="84"/>
      <c r="B337" s="84"/>
      <c r="C337" s="81"/>
      <c r="D337" s="81"/>
      <c r="E337" s="81"/>
      <c r="F337" s="81"/>
      <c r="G337" s="81"/>
      <c r="H337" s="82"/>
      <c r="I337" s="82"/>
      <c r="K337" s="82"/>
      <c r="L337" s="82"/>
    </row>
    <row r="338" spans="1:12" ht="15">
      <c r="A338" s="85"/>
      <c r="B338" s="85"/>
      <c r="C338" s="81"/>
      <c r="D338" s="81"/>
      <c r="E338" s="81"/>
      <c r="F338" s="81"/>
      <c r="G338" s="81"/>
      <c r="H338" s="82"/>
      <c r="I338" s="82"/>
      <c r="K338" s="82"/>
      <c r="L338" s="82"/>
    </row>
    <row r="339" spans="1:12" ht="15">
      <c r="A339" s="85"/>
      <c r="B339" s="85"/>
      <c r="C339" s="81"/>
      <c r="D339" s="81"/>
      <c r="E339" s="81"/>
      <c r="F339" s="81"/>
      <c r="G339" s="81"/>
      <c r="H339" s="82"/>
      <c r="I339" s="82"/>
      <c r="K339" s="82"/>
      <c r="L339" s="82"/>
    </row>
    <row r="340" spans="1:12" ht="15">
      <c r="A340" s="85"/>
      <c r="B340" s="85"/>
      <c r="C340" s="81"/>
      <c r="D340" s="81"/>
      <c r="E340" s="81"/>
      <c r="F340" s="81"/>
      <c r="G340" s="81"/>
      <c r="H340" s="111"/>
      <c r="I340" s="111"/>
      <c r="K340" s="111"/>
      <c r="L340" s="111"/>
    </row>
    <row r="341" spans="1:12" ht="15">
      <c r="A341" s="85"/>
      <c r="B341" s="85"/>
      <c r="C341" s="81"/>
      <c r="D341" s="81"/>
      <c r="E341" s="81"/>
      <c r="F341" s="81"/>
      <c r="G341" s="81"/>
      <c r="H341" s="111"/>
      <c r="I341" s="111"/>
      <c r="K341" s="111"/>
      <c r="L341" s="111"/>
    </row>
    <row r="342" spans="1:12" ht="15">
      <c r="A342" s="80"/>
      <c r="B342" s="80"/>
      <c r="C342" s="81"/>
      <c r="D342" s="81"/>
      <c r="E342" s="81"/>
      <c r="F342" s="112"/>
      <c r="G342" s="112"/>
      <c r="H342" s="113"/>
      <c r="I342" s="113"/>
      <c r="K342" s="113"/>
      <c r="L342" s="113"/>
    </row>
    <row r="343" spans="1:12" ht="15">
      <c r="A343" s="83"/>
      <c r="B343" s="83"/>
      <c r="C343" s="81"/>
      <c r="D343" s="81"/>
      <c r="E343" s="81"/>
      <c r="F343" s="81"/>
      <c r="G343" s="81"/>
      <c r="H343" s="111"/>
      <c r="I343" s="111"/>
      <c r="K343" s="111"/>
      <c r="L343" s="111"/>
    </row>
    <row r="344" spans="1:12" ht="15">
      <c r="A344" s="84"/>
      <c r="B344" s="84"/>
      <c r="C344" s="81"/>
      <c r="D344" s="81"/>
      <c r="E344" s="81"/>
      <c r="F344" s="81"/>
      <c r="G344" s="81"/>
      <c r="H344" s="111"/>
      <c r="I344" s="111"/>
      <c r="K344" s="111"/>
      <c r="L344" s="111"/>
    </row>
    <row r="345" spans="1:12" ht="15">
      <c r="A345" s="85"/>
      <c r="B345" s="85"/>
      <c r="C345" s="81"/>
      <c r="D345" s="81"/>
      <c r="E345" s="81"/>
      <c r="F345" s="81"/>
      <c r="G345" s="81"/>
      <c r="H345" s="111"/>
      <c r="I345" s="111"/>
      <c r="K345" s="111"/>
      <c r="L345" s="111"/>
    </row>
    <row r="346" spans="1:12" ht="15">
      <c r="A346" s="85"/>
      <c r="B346" s="85"/>
      <c r="C346" s="81"/>
      <c r="D346" s="81"/>
      <c r="E346" s="81"/>
      <c r="F346" s="81"/>
      <c r="G346" s="81"/>
      <c r="H346" s="111"/>
      <c r="I346" s="111"/>
      <c r="K346" s="111"/>
      <c r="L346" s="111"/>
    </row>
    <row r="347" spans="1:12" ht="15">
      <c r="A347" s="85"/>
      <c r="B347" s="85"/>
      <c r="C347" s="81"/>
      <c r="D347" s="81"/>
      <c r="E347" s="81"/>
      <c r="F347" s="81"/>
      <c r="G347" s="81"/>
      <c r="H347" s="111"/>
      <c r="I347" s="111"/>
      <c r="K347" s="111"/>
      <c r="L347" s="111"/>
    </row>
    <row r="348" spans="1:12" ht="15">
      <c r="A348" s="85"/>
      <c r="B348" s="85"/>
      <c r="C348" s="81"/>
      <c r="D348" s="81"/>
      <c r="E348" s="81"/>
      <c r="F348" s="81"/>
      <c r="G348" s="81"/>
      <c r="H348" s="111"/>
      <c r="I348" s="111"/>
      <c r="K348" s="111"/>
      <c r="L348" s="111"/>
    </row>
    <row r="349" spans="1:12" ht="15">
      <c r="A349" s="85"/>
      <c r="B349" s="85"/>
      <c r="C349" s="81"/>
      <c r="D349" s="81"/>
      <c r="E349" s="81"/>
      <c r="F349" s="81"/>
      <c r="G349" s="81"/>
      <c r="H349" s="111"/>
      <c r="I349" s="111"/>
      <c r="K349" s="111"/>
      <c r="L349" s="111"/>
    </row>
    <row r="350" spans="1:12" ht="15">
      <c r="A350" s="110"/>
      <c r="B350" s="110"/>
      <c r="C350" s="81"/>
      <c r="D350" s="81"/>
      <c r="E350" s="81"/>
      <c r="F350" s="81"/>
      <c r="G350" s="81"/>
      <c r="H350" s="111"/>
      <c r="I350" s="111"/>
      <c r="K350" s="111"/>
      <c r="L350" s="111"/>
    </row>
    <row r="351" spans="1:12" ht="15">
      <c r="A351" s="110"/>
      <c r="B351" s="110"/>
      <c r="C351" s="81"/>
      <c r="D351" s="81"/>
      <c r="E351" s="81"/>
      <c r="F351" s="81"/>
      <c r="G351" s="81"/>
      <c r="H351" s="111"/>
      <c r="I351" s="111"/>
      <c r="K351" s="111"/>
      <c r="L351" s="111"/>
    </row>
    <row r="352" spans="1:12" ht="15">
      <c r="A352" s="110"/>
      <c r="B352" s="110"/>
      <c r="C352" s="81"/>
      <c r="D352" s="81"/>
      <c r="E352" s="81"/>
      <c r="F352" s="81"/>
      <c r="G352" s="81"/>
      <c r="H352" s="111"/>
      <c r="I352" s="111"/>
      <c r="K352" s="111"/>
      <c r="L352" s="111"/>
    </row>
    <row r="353" spans="1:12" ht="15">
      <c r="A353" s="84"/>
      <c r="B353" s="84"/>
      <c r="C353" s="81"/>
      <c r="D353" s="81"/>
      <c r="E353" s="81"/>
      <c r="F353" s="81"/>
      <c r="G353" s="81"/>
      <c r="H353" s="82"/>
      <c r="I353" s="82"/>
      <c r="K353" s="82"/>
      <c r="L353" s="82"/>
    </row>
    <row r="354" spans="1:12" ht="15">
      <c r="A354" s="119"/>
      <c r="B354" s="119"/>
      <c r="C354" s="81"/>
      <c r="D354" s="81"/>
      <c r="E354" s="81"/>
      <c r="F354" s="81"/>
      <c r="G354" s="120"/>
      <c r="H354" s="82"/>
      <c r="I354" s="82"/>
      <c r="K354" s="82"/>
      <c r="L354" s="82"/>
    </row>
    <row r="355" spans="1:12" ht="15">
      <c r="A355" s="85"/>
      <c r="B355" s="85"/>
      <c r="C355" s="81"/>
      <c r="D355" s="81"/>
      <c r="E355" s="81"/>
      <c r="F355" s="81"/>
      <c r="G355" s="120"/>
      <c r="H355" s="82"/>
      <c r="I355" s="82"/>
      <c r="K355" s="82"/>
      <c r="L355" s="82"/>
    </row>
    <row r="356" spans="1:12" ht="15">
      <c r="A356" s="85"/>
      <c r="B356" s="85"/>
      <c r="C356" s="81"/>
      <c r="D356" s="81"/>
      <c r="E356" s="81"/>
      <c r="F356" s="81"/>
      <c r="G356" s="120"/>
      <c r="H356" s="111"/>
      <c r="I356" s="111"/>
      <c r="K356" s="111"/>
      <c r="L356" s="111"/>
    </row>
    <row r="357" spans="1:12" s="4" customFormat="1" ht="15">
      <c r="A357" s="85"/>
      <c r="B357" s="85"/>
      <c r="C357" s="81"/>
      <c r="D357" s="81"/>
      <c r="E357" s="81"/>
      <c r="F357" s="81"/>
      <c r="G357" s="120"/>
      <c r="H357" s="82"/>
      <c r="I357" s="82"/>
      <c r="K357" s="82"/>
      <c r="L357" s="82"/>
    </row>
    <row r="358" spans="1:12" s="4" customFormat="1" ht="15">
      <c r="A358" s="85"/>
      <c r="B358" s="85"/>
      <c r="C358" s="81"/>
      <c r="D358" s="81"/>
      <c r="E358" s="81"/>
      <c r="F358" s="81"/>
      <c r="G358" s="120"/>
      <c r="H358" s="111"/>
      <c r="I358" s="111"/>
      <c r="K358" s="111"/>
      <c r="L358" s="111"/>
    </row>
    <row r="359" spans="1:12" ht="15">
      <c r="A359" s="84"/>
      <c r="B359" s="84"/>
      <c r="C359" s="81"/>
      <c r="D359" s="81"/>
      <c r="E359" s="81"/>
      <c r="F359" s="81"/>
      <c r="G359" s="81"/>
      <c r="H359" s="82"/>
      <c r="I359" s="82"/>
      <c r="K359" s="82"/>
      <c r="L359" s="82"/>
    </row>
    <row r="360" spans="1:12" ht="15">
      <c r="A360" s="85"/>
      <c r="B360" s="85"/>
      <c r="C360" s="81"/>
      <c r="D360" s="81"/>
      <c r="E360" s="81"/>
      <c r="F360" s="81"/>
      <c r="G360" s="81"/>
      <c r="H360" s="82"/>
      <c r="I360" s="82"/>
      <c r="K360" s="82"/>
      <c r="L360" s="82"/>
    </row>
    <row r="361" spans="1:12" ht="15">
      <c r="A361" s="85"/>
      <c r="B361" s="85"/>
      <c r="C361" s="81"/>
      <c r="D361" s="81"/>
      <c r="E361" s="81"/>
      <c r="F361" s="81"/>
      <c r="G361" s="81"/>
      <c r="H361" s="82"/>
      <c r="I361" s="82"/>
      <c r="K361" s="82"/>
      <c r="L361" s="82"/>
    </row>
    <row r="362" spans="1:12" ht="15">
      <c r="A362" s="85"/>
      <c r="B362" s="85"/>
      <c r="C362" s="81"/>
      <c r="D362" s="81"/>
      <c r="E362" s="81"/>
      <c r="F362" s="81"/>
      <c r="G362" s="81"/>
      <c r="H362" s="111"/>
      <c r="I362" s="111"/>
      <c r="K362" s="111"/>
      <c r="L362" s="111"/>
    </row>
    <row r="363" spans="1:12" ht="15">
      <c r="A363" s="85"/>
      <c r="B363" s="85"/>
      <c r="C363" s="81"/>
      <c r="D363" s="81"/>
      <c r="E363" s="81"/>
      <c r="F363" s="81"/>
      <c r="G363" s="81"/>
      <c r="H363" s="111"/>
      <c r="I363" s="111"/>
      <c r="K363" s="111"/>
      <c r="L363" s="111"/>
    </row>
    <row r="364" spans="1:12" ht="15">
      <c r="A364" s="83"/>
      <c r="B364" s="83"/>
      <c r="C364" s="112"/>
      <c r="D364" s="112"/>
      <c r="E364" s="112"/>
      <c r="F364" s="117"/>
      <c r="G364" s="112"/>
      <c r="H364" s="116"/>
      <c r="I364" s="116"/>
      <c r="K364" s="116"/>
      <c r="L364" s="116"/>
    </row>
    <row r="365" spans="1:12" ht="15">
      <c r="A365" s="83"/>
      <c r="B365" s="83"/>
      <c r="C365" s="112"/>
      <c r="D365" s="112"/>
      <c r="E365" s="112"/>
      <c r="F365" s="117"/>
      <c r="G365" s="112"/>
      <c r="H365" s="116"/>
      <c r="I365" s="116"/>
      <c r="K365" s="116"/>
      <c r="L365" s="116"/>
    </row>
    <row r="366" spans="1:12" ht="15">
      <c r="A366" s="85"/>
      <c r="B366" s="85"/>
      <c r="C366" s="81"/>
      <c r="D366" s="81"/>
      <c r="E366" s="81"/>
      <c r="F366" s="86"/>
      <c r="G366" s="81"/>
      <c r="H366" s="82"/>
      <c r="I366" s="82"/>
      <c r="K366" s="82"/>
      <c r="L366" s="82"/>
    </row>
    <row r="367" spans="1:12" ht="15">
      <c r="A367" s="119"/>
      <c r="B367" s="119"/>
      <c r="C367" s="112"/>
      <c r="D367" s="112"/>
      <c r="E367" s="112"/>
      <c r="F367" s="117"/>
      <c r="G367" s="112"/>
      <c r="H367" s="116"/>
      <c r="I367" s="116"/>
      <c r="K367" s="116"/>
      <c r="L367" s="116"/>
    </row>
    <row r="368" spans="1:12" ht="15">
      <c r="A368" s="85"/>
      <c r="B368" s="85"/>
      <c r="C368" s="81"/>
      <c r="D368" s="81"/>
      <c r="E368" s="81"/>
      <c r="F368" s="86"/>
      <c r="G368" s="81"/>
      <c r="H368" s="82"/>
      <c r="I368" s="82"/>
      <c r="K368" s="82"/>
      <c r="L368" s="82"/>
    </row>
    <row r="369" spans="1:12" ht="15">
      <c r="A369" s="85"/>
      <c r="B369" s="85"/>
      <c r="C369" s="81"/>
      <c r="D369" s="81"/>
      <c r="E369" s="81"/>
      <c r="F369" s="86"/>
      <c r="G369" s="81"/>
      <c r="H369" s="82"/>
      <c r="I369" s="82"/>
      <c r="K369" s="82"/>
      <c r="L369" s="82"/>
    </row>
    <row r="370" spans="1:12" ht="15">
      <c r="A370" s="85"/>
      <c r="B370" s="85"/>
      <c r="C370" s="81"/>
      <c r="D370" s="81"/>
      <c r="E370" s="81"/>
      <c r="F370" s="86"/>
      <c r="G370" s="81"/>
      <c r="H370" s="82"/>
      <c r="I370" s="82"/>
      <c r="K370" s="82"/>
      <c r="L370" s="82"/>
    </row>
    <row r="371" spans="1:12" ht="15">
      <c r="A371" s="85"/>
      <c r="B371" s="85"/>
      <c r="C371" s="81"/>
      <c r="D371" s="81"/>
      <c r="E371" s="81"/>
      <c r="F371" s="86"/>
      <c r="G371" s="81"/>
      <c r="H371" s="82"/>
      <c r="I371" s="82"/>
      <c r="K371" s="82"/>
      <c r="L371" s="82"/>
    </row>
    <row r="372" spans="1:12" ht="15">
      <c r="A372" s="85"/>
      <c r="B372" s="85"/>
      <c r="C372" s="81"/>
      <c r="D372" s="81"/>
      <c r="E372" s="81"/>
      <c r="F372" s="86"/>
      <c r="G372" s="81"/>
      <c r="H372" s="111"/>
      <c r="I372" s="111"/>
      <c r="K372" s="111"/>
      <c r="L372" s="111"/>
    </row>
    <row r="373" spans="1:12" ht="14.25">
      <c r="A373" s="115"/>
      <c r="B373" s="115"/>
      <c r="C373" s="112"/>
      <c r="D373" s="112"/>
      <c r="E373" s="112"/>
      <c r="F373" s="112"/>
      <c r="G373" s="112"/>
      <c r="H373" s="116"/>
      <c r="I373" s="116"/>
      <c r="K373" s="116"/>
      <c r="L373" s="116"/>
    </row>
    <row r="374" spans="1:12" s="4" customFormat="1" ht="15">
      <c r="A374" s="83"/>
      <c r="B374" s="83"/>
      <c r="C374" s="112"/>
      <c r="D374" s="112"/>
      <c r="E374" s="112"/>
      <c r="F374" s="112"/>
      <c r="G374" s="121"/>
      <c r="H374" s="116"/>
      <c r="I374" s="116"/>
      <c r="K374" s="116"/>
      <c r="L374" s="116"/>
    </row>
    <row r="375" spans="1:12" ht="15">
      <c r="A375" s="83"/>
      <c r="B375" s="83"/>
      <c r="C375" s="112"/>
      <c r="D375" s="112"/>
      <c r="E375" s="112"/>
      <c r="F375" s="112"/>
      <c r="G375" s="112"/>
      <c r="H375" s="116"/>
      <c r="I375" s="116"/>
      <c r="K375" s="116"/>
      <c r="L375" s="116"/>
    </row>
    <row r="376" spans="1:12" ht="15">
      <c r="A376" s="85"/>
      <c r="B376" s="85"/>
      <c r="C376" s="81"/>
      <c r="D376" s="81"/>
      <c r="E376" s="81"/>
      <c r="F376" s="81"/>
      <c r="G376" s="81"/>
      <c r="H376" s="82"/>
      <c r="I376" s="82"/>
      <c r="K376" s="82"/>
      <c r="L376" s="82"/>
    </row>
    <row r="377" spans="1:12" ht="15">
      <c r="A377" s="85"/>
      <c r="B377" s="85"/>
      <c r="C377" s="81"/>
      <c r="D377" s="81"/>
      <c r="E377" s="81"/>
      <c r="F377" s="81"/>
      <c r="G377" s="81"/>
      <c r="H377" s="82"/>
      <c r="I377" s="82"/>
      <c r="K377" s="82"/>
      <c r="L377" s="82"/>
    </row>
    <row r="378" spans="1:12" ht="15">
      <c r="A378" s="85"/>
      <c r="B378" s="85"/>
      <c r="C378" s="81"/>
      <c r="D378" s="81"/>
      <c r="E378" s="81"/>
      <c r="F378" s="81"/>
      <c r="G378" s="81"/>
      <c r="H378" s="82"/>
      <c r="I378" s="82"/>
      <c r="K378" s="82"/>
      <c r="L378" s="82"/>
    </row>
    <row r="379" spans="1:12" ht="15">
      <c r="A379" s="85"/>
      <c r="B379" s="85"/>
      <c r="C379" s="81"/>
      <c r="D379" s="81"/>
      <c r="E379" s="81"/>
      <c r="F379" s="81"/>
      <c r="G379" s="81"/>
      <c r="H379" s="111"/>
      <c r="I379" s="111"/>
      <c r="K379" s="111"/>
      <c r="L379" s="111"/>
    </row>
    <row r="380" spans="1:12" ht="15">
      <c r="A380" s="85"/>
      <c r="B380" s="85"/>
      <c r="C380" s="81"/>
      <c r="D380" s="81"/>
      <c r="E380" s="81"/>
      <c r="F380" s="81"/>
      <c r="G380" s="81"/>
      <c r="H380" s="111"/>
      <c r="I380" s="111"/>
      <c r="K380" s="111"/>
      <c r="L380" s="111"/>
    </row>
    <row r="381" spans="1:12" ht="15">
      <c r="A381" s="85"/>
      <c r="B381" s="85"/>
      <c r="C381" s="81"/>
      <c r="D381" s="81"/>
      <c r="E381" s="81"/>
      <c r="F381" s="81"/>
      <c r="G381" s="81"/>
      <c r="H381" s="111"/>
      <c r="I381" s="111"/>
      <c r="K381" s="111"/>
      <c r="L381" s="111"/>
    </row>
    <row r="382" spans="1:12" ht="15">
      <c r="A382" s="85"/>
      <c r="B382" s="85"/>
      <c r="C382" s="81"/>
      <c r="D382" s="81"/>
      <c r="E382" s="81"/>
      <c r="F382" s="81"/>
      <c r="G382" s="81"/>
      <c r="H382" s="111"/>
      <c r="I382" s="111"/>
      <c r="K382" s="111"/>
      <c r="L382" s="111"/>
    </row>
    <row r="383" spans="1:12" ht="15">
      <c r="A383" s="85"/>
      <c r="B383" s="85"/>
      <c r="C383" s="81"/>
      <c r="D383" s="81"/>
      <c r="E383" s="81"/>
      <c r="F383" s="81"/>
      <c r="G383" s="81"/>
      <c r="H383" s="82"/>
      <c r="I383" s="82"/>
      <c r="K383" s="82"/>
      <c r="L383" s="82"/>
    </row>
    <row r="384" spans="1:12" ht="15">
      <c r="A384" s="85"/>
      <c r="B384" s="85"/>
      <c r="C384" s="81"/>
      <c r="D384" s="81"/>
      <c r="E384" s="81"/>
      <c r="F384" s="81"/>
      <c r="G384" s="81"/>
      <c r="H384" s="111"/>
      <c r="I384" s="111"/>
      <c r="K384" s="111"/>
      <c r="L384" s="111"/>
    </row>
    <row r="385" spans="1:12" ht="15">
      <c r="A385" s="85"/>
      <c r="B385" s="85"/>
      <c r="C385" s="81"/>
      <c r="D385" s="81"/>
      <c r="E385" s="81"/>
      <c r="F385" s="81"/>
      <c r="G385" s="81"/>
      <c r="H385" s="111"/>
      <c r="I385" s="111"/>
      <c r="K385" s="111"/>
      <c r="L385" s="111"/>
    </row>
    <row r="386" spans="1:12" ht="15">
      <c r="A386" s="83"/>
      <c r="B386" s="83"/>
      <c r="C386" s="81"/>
      <c r="D386" s="81"/>
      <c r="E386" s="81"/>
      <c r="F386" s="81"/>
      <c r="G386" s="81"/>
      <c r="H386" s="82"/>
      <c r="I386" s="82"/>
      <c r="K386" s="82"/>
      <c r="L386" s="82"/>
    </row>
    <row r="387" spans="1:12" ht="15">
      <c r="A387" s="84"/>
      <c r="B387" s="84"/>
      <c r="C387" s="81"/>
      <c r="D387" s="81"/>
      <c r="E387" s="81"/>
      <c r="F387" s="81"/>
      <c r="G387" s="81"/>
      <c r="H387" s="82"/>
      <c r="I387" s="82"/>
      <c r="K387" s="82"/>
      <c r="L387" s="82"/>
    </row>
    <row r="388" spans="1:12" ht="15">
      <c r="A388" s="85"/>
      <c r="B388" s="85"/>
      <c r="C388" s="81"/>
      <c r="D388" s="81"/>
      <c r="E388" s="81"/>
      <c r="F388" s="81"/>
      <c r="G388" s="81"/>
      <c r="H388" s="82"/>
      <c r="I388" s="82"/>
      <c r="K388" s="82"/>
      <c r="L388" s="82"/>
    </row>
    <row r="389" spans="1:12" ht="15">
      <c r="A389" s="85"/>
      <c r="B389" s="85"/>
      <c r="C389" s="81"/>
      <c r="D389" s="81"/>
      <c r="E389" s="81"/>
      <c r="F389" s="81"/>
      <c r="G389" s="81"/>
      <c r="H389" s="82"/>
      <c r="I389" s="82"/>
      <c r="K389" s="82"/>
      <c r="L389" s="82"/>
    </row>
    <row r="390" spans="1:12" ht="15">
      <c r="A390" s="85"/>
      <c r="B390" s="85"/>
      <c r="C390" s="81"/>
      <c r="D390" s="81"/>
      <c r="E390" s="81"/>
      <c r="F390" s="81"/>
      <c r="G390" s="81"/>
      <c r="H390" s="111"/>
      <c r="I390" s="111"/>
      <c r="K390" s="111"/>
      <c r="L390" s="111"/>
    </row>
    <row r="391" spans="1:12" ht="15">
      <c r="A391" s="85"/>
      <c r="B391" s="85"/>
      <c r="C391" s="81"/>
      <c r="D391" s="81"/>
      <c r="E391" s="81"/>
      <c r="F391" s="81"/>
      <c r="G391" s="81"/>
      <c r="H391" s="111"/>
      <c r="I391" s="111"/>
      <c r="K391" s="111"/>
      <c r="L391" s="111"/>
    </row>
    <row r="392" spans="1:12" ht="15">
      <c r="A392" s="85"/>
      <c r="B392" s="85"/>
      <c r="C392" s="81"/>
      <c r="D392" s="81"/>
      <c r="E392" s="81"/>
      <c r="F392" s="81"/>
      <c r="G392" s="81"/>
      <c r="H392" s="111"/>
      <c r="I392" s="111"/>
      <c r="K392" s="111"/>
      <c r="L392" s="111"/>
    </row>
    <row r="393" spans="1:12" ht="15">
      <c r="A393" s="85"/>
      <c r="B393" s="85"/>
      <c r="C393" s="81"/>
      <c r="D393" s="81"/>
      <c r="E393" s="81"/>
      <c r="F393" s="81"/>
      <c r="G393" s="81"/>
      <c r="H393" s="82"/>
      <c r="I393" s="82"/>
      <c r="K393" s="82"/>
      <c r="L393" s="82"/>
    </row>
    <row r="394" spans="1:12" ht="15">
      <c r="A394" s="85"/>
      <c r="B394" s="85"/>
      <c r="C394" s="81"/>
      <c r="D394" s="81"/>
      <c r="E394" s="81"/>
      <c r="F394" s="81"/>
      <c r="G394" s="81"/>
      <c r="H394" s="111"/>
      <c r="I394" s="111"/>
      <c r="K394" s="111"/>
      <c r="L394" s="111"/>
    </row>
    <row r="395" spans="1:12" ht="15">
      <c r="A395" s="85"/>
      <c r="B395" s="85"/>
      <c r="C395" s="81"/>
      <c r="D395" s="81"/>
      <c r="E395" s="81"/>
      <c r="F395" s="81"/>
      <c r="G395" s="81"/>
      <c r="H395" s="111"/>
      <c r="I395" s="111"/>
      <c r="K395" s="111"/>
      <c r="L395" s="111"/>
    </row>
    <row r="396" spans="1:12" ht="15">
      <c r="A396" s="83"/>
      <c r="B396" s="83"/>
      <c r="C396" s="81"/>
      <c r="D396" s="81"/>
      <c r="E396" s="81"/>
      <c r="F396" s="81"/>
      <c r="G396" s="81"/>
      <c r="H396" s="82"/>
      <c r="I396" s="82"/>
      <c r="K396" s="82"/>
      <c r="L396" s="82"/>
    </row>
    <row r="397" spans="1:12" ht="15">
      <c r="A397" s="84"/>
      <c r="B397" s="84"/>
      <c r="C397" s="81"/>
      <c r="D397" s="81"/>
      <c r="E397" s="81"/>
      <c r="F397" s="81"/>
      <c r="G397" s="81"/>
      <c r="H397" s="82"/>
      <c r="I397" s="82"/>
      <c r="K397" s="82"/>
      <c r="L397" s="82"/>
    </row>
    <row r="398" spans="1:12" ht="15">
      <c r="A398" s="85"/>
      <c r="B398" s="85"/>
      <c r="C398" s="81"/>
      <c r="D398" s="81"/>
      <c r="E398" s="81"/>
      <c r="F398" s="81"/>
      <c r="G398" s="81"/>
      <c r="H398" s="82"/>
      <c r="I398" s="82"/>
      <c r="K398" s="82"/>
      <c r="L398" s="82"/>
    </row>
    <row r="399" spans="1:12" ht="15">
      <c r="A399" s="85"/>
      <c r="B399" s="85"/>
      <c r="C399" s="81"/>
      <c r="D399" s="81"/>
      <c r="E399" s="81"/>
      <c r="F399" s="81"/>
      <c r="G399" s="81"/>
      <c r="H399" s="82"/>
      <c r="I399" s="82"/>
      <c r="K399" s="82"/>
      <c r="L399" s="82"/>
    </row>
    <row r="400" spans="1:12" ht="15">
      <c r="A400" s="85"/>
      <c r="B400" s="85"/>
      <c r="C400" s="81"/>
      <c r="D400" s="81"/>
      <c r="E400" s="81"/>
      <c r="F400" s="81"/>
      <c r="G400" s="81"/>
      <c r="H400" s="111"/>
      <c r="I400" s="111"/>
      <c r="K400" s="111"/>
      <c r="L400" s="111"/>
    </row>
    <row r="401" spans="1:12" ht="15">
      <c r="A401" s="85"/>
      <c r="B401" s="85"/>
      <c r="C401" s="81"/>
      <c r="D401" s="81"/>
      <c r="E401" s="81"/>
      <c r="F401" s="81"/>
      <c r="G401" s="81"/>
      <c r="H401" s="111"/>
      <c r="I401" s="111"/>
      <c r="K401" s="111"/>
      <c r="L401" s="111"/>
    </row>
    <row r="402" spans="1:12" ht="15">
      <c r="A402" s="85"/>
      <c r="B402" s="85"/>
      <c r="C402" s="81"/>
      <c r="D402" s="81"/>
      <c r="E402" s="81"/>
      <c r="F402" s="81"/>
      <c r="G402" s="81"/>
      <c r="H402" s="82"/>
      <c r="I402" s="82"/>
      <c r="K402" s="82"/>
      <c r="L402" s="82"/>
    </row>
    <row r="403" spans="1:12" ht="15">
      <c r="A403" s="85"/>
      <c r="B403" s="85"/>
      <c r="C403" s="81"/>
      <c r="D403" s="81"/>
      <c r="E403" s="81"/>
      <c r="F403" s="81"/>
      <c r="G403" s="81"/>
      <c r="H403" s="111"/>
      <c r="I403" s="111"/>
      <c r="K403" s="111"/>
      <c r="L403" s="111"/>
    </row>
    <row r="404" spans="1:12" ht="15">
      <c r="A404" s="85"/>
      <c r="B404" s="85"/>
      <c r="C404" s="81"/>
      <c r="D404" s="81"/>
      <c r="E404" s="81"/>
      <c r="F404" s="81"/>
      <c r="G404" s="81"/>
      <c r="H404" s="111"/>
      <c r="I404" s="111"/>
      <c r="K404" s="111"/>
      <c r="L404" s="111"/>
    </row>
    <row r="405" spans="1:12" ht="15">
      <c r="A405" s="83"/>
      <c r="B405" s="83"/>
      <c r="C405" s="81"/>
      <c r="D405" s="81"/>
      <c r="E405" s="81"/>
      <c r="F405" s="81"/>
      <c r="G405" s="81"/>
      <c r="H405" s="82"/>
      <c r="I405" s="82"/>
      <c r="K405" s="82"/>
      <c r="L405" s="82"/>
    </row>
    <row r="406" spans="1:12" ht="15">
      <c r="A406" s="84"/>
      <c r="B406" s="84"/>
      <c r="C406" s="81"/>
      <c r="D406" s="81"/>
      <c r="E406" s="81"/>
      <c r="F406" s="81"/>
      <c r="G406" s="81"/>
      <c r="H406" s="82"/>
      <c r="I406" s="82"/>
      <c r="K406" s="82"/>
      <c r="L406" s="82"/>
    </row>
    <row r="407" spans="1:12" ht="15">
      <c r="A407" s="85"/>
      <c r="B407" s="85"/>
      <c r="C407" s="81"/>
      <c r="D407" s="81"/>
      <c r="E407" s="81"/>
      <c r="F407" s="81"/>
      <c r="G407" s="81"/>
      <c r="H407" s="82"/>
      <c r="I407" s="82"/>
      <c r="K407" s="82"/>
      <c r="L407" s="82"/>
    </row>
    <row r="408" spans="1:12" ht="15">
      <c r="A408" s="85"/>
      <c r="B408" s="85"/>
      <c r="C408" s="81"/>
      <c r="D408" s="81"/>
      <c r="E408" s="81"/>
      <c r="F408" s="81"/>
      <c r="G408" s="81"/>
      <c r="H408" s="82"/>
      <c r="I408" s="82"/>
      <c r="K408" s="82"/>
      <c r="L408" s="82"/>
    </row>
    <row r="409" spans="1:12" ht="15">
      <c r="A409" s="85"/>
      <c r="B409" s="85"/>
      <c r="C409" s="81"/>
      <c r="D409" s="81"/>
      <c r="E409" s="81"/>
      <c r="F409" s="81"/>
      <c r="G409" s="81"/>
      <c r="H409" s="111"/>
      <c r="I409" s="111"/>
      <c r="K409" s="111"/>
      <c r="L409" s="111"/>
    </row>
    <row r="410" spans="1:12" ht="15">
      <c r="A410" s="85"/>
      <c r="B410" s="85"/>
      <c r="C410" s="81"/>
      <c r="D410" s="81"/>
      <c r="E410" s="81"/>
      <c r="F410" s="81"/>
      <c r="G410" s="81"/>
      <c r="H410" s="111"/>
      <c r="I410" s="111"/>
      <c r="K410" s="111"/>
      <c r="L410" s="111"/>
    </row>
    <row r="411" spans="1:12" ht="15">
      <c r="A411" s="85"/>
      <c r="B411" s="85"/>
      <c r="C411" s="81"/>
      <c r="D411" s="81"/>
      <c r="E411" s="81"/>
      <c r="F411" s="81"/>
      <c r="G411" s="81"/>
      <c r="H411" s="82"/>
      <c r="I411" s="82"/>
      <c r="K411" s="82"/>
      <c r="L411" s="82"/>
    </row>
    <row r="412" spans="1:12" ht="15">
      <c r="A412" s="85"/>
      <c r="B412" s="85"/>
      <c r="C412" s="81"/>
      <c r="D412" s="81"/>
      <c r="E412" s="81"/>
      <c r="F412" s="81"/>
      <c r="G412" s="81"/>
      <c r="H412" s="111"/>
      <c r="I412" s="111"/>
      <c r="K412" s="111"/>
      <c r="L412" s="111"/>
    </row>
    <row r="413" spans="1:12" ht="15">
      <c r="A413" s="85"/>
      <c r="B413" s="85"/>
      <c r="C413" s="81"/>
      <c r="D413" s="81"/>
      <c r="E413" s="81"/>
      <c r="F413" s="81"/>
      <c r="G413" s="81"/>
      <c r="H413" s="111"/>
      <c r="I413" s="111"/>
      <c r="K413" s="111"/>
      <c r="L413" s="111"/>
    </row>
    <row r="414" spans="1:12" ht="14.25">
      <c r="A414" s="115"/>
      <c r="B414" s="115"/>
      <c r="C414" s="112"/>
      <c r="D414" s="112"/>
      <c r="E414" s="112"/>
      <c r="F414" s="112"/>
      <c r="G414" s="112"/>
      <c r="H414" s="116"/>
      <c r="I414" s="116"/>
      <c r="K414" s="116"/>
      <c r="L414" s="116"/>
    </row>
    <row r="415" spans="1:12" ht="15">
      <c r="A415" s="85"/>
      <c r="B415" s="85"/>
      <c r="C415" s="81"/>
      <c r="D415" s="81"/>
      <c r="E415" s="81"/>
      <c r="F415" s="81"/>
      <c r="G415" s="81"/>
      <c r="H415" s="82"/>
      <c r="I415" s="82"/>
      <c r="K415" s="82"/>
      <c r="L415" s="82"/>
    </row>
    <row r="416" spans="1:12" ht="15">
      <c r="A416" s="85"/>
      <c r="B416" s="85"/>
      <c r="C416" s="81"/>
      <c r="D416" s="81"/>
      <c r="E416" s="81"/>
      <c r="F416" s="81"/>
      <c r="G416" s="81"/>
      <c r="H416" s="82"/>
      <c r="I416" s="82"/>
      <c r="K416" s="82"/>
      <c r="L416" s="82"/>
    </row>
    <row r="417" spans="1:12" ht="15">
      <c r="A417" s="85"/>
      <c r="B417" s="85"/>
      <c r="C417" s="81"/>
      <c r="D417" s="81"/>
      <c r="E417" s="81"/>
      <c r="F417" s="81"/>
      <c r="G417" s="81"/>
      <c r="H417" s="82"/>
      <c r="I417" s="82"/>
      <c r="K417" s="82"/>
      <c r="L417" s="82"/>
    </row>
    <row r="418" spans="1:12" ht="15">
      <c r="A418" s="85"/>
      <c r="B418" s="85"/>
      <c r="C418" s="81"/>
      <c r="D418" s="81"/>
      <c r="E418" s="81"/>
      <c r="F418" s="81"/>
      <c r="G418" s="81"/>
      <c r="H418" s="111"/>
      <c r="I418" s="111"/>
      <c r="K418" s="111"/>
      <c r="L418" s="111"/>
    </row>
    <row r="419" spans="1:12" ht="15">
      <c r="A419" s="85"/>
      <c r="B419" s="85"/>
      <c r="C419" s="81"/>
      <c r="D419" s="81"/>
      <c r="E419" s="81"/>
      <c r="F419" s="81"/>
      <c r="G419" s="81"/>
      <c r="H419" s="111"/>
      <c r="I419" s="111"/>
      <c r="K419" s="111"/>
      <c r="L419" s="111"/>
    </row>
    <row r="420" spans="1:12" ht="15">
      <c r="A420" s="85"/>
      <c r="B420" s="85"/>
      <c r="C420" s="81"/>
      <c r="D420" s="81"/>
      <c r="E420" s="81"/>
      <c r="F420" s="81"/>
      <c r="G420" s="81"/>
      <c r="H420" s="111"/>
      <c r="I420" s="111"/>
      <c r="K420" s="111"/>
      <c r="L420" s="111"/>
    </row>
    <row r="421" spans="1:12" ht="15">
      <c r="A421" s="85"/>
      <c r="B421" s="85"/>
      <c r="C421" s="81"/>
      <c r="D421" s="81"/>
      <c r="E421" s="81"/>
      <c r="F421" s="81"/>
      <c r="G421" s="81"/>
      <c r="H421" s="111"/>
      <c r="I421" s="111"/>
      <c r="K421" s="111"/>
      <c r="L421" s="111"/>
    </row>
    <row r="422" spans="1:12" ht="15">
      <c r="A422" s="85"/>
      <c r="B422" s="85"/>
      <c r="C422" s="81"/>
      <c r="D422" s="81"/>
      <c r="E422" s="81"/>
      <c r="F422" s="81"/>
      <c r="G422" s="81"/>
      <c r="H422" s="82"/>
      <c r="I422" s="82"/>
      <c r="K422" s="82"/>
      <c r="L422" s="82"/>
    </row>
    <row r="423" spans="1:12" ht="15">
      <c r="A423" s="85"/>
      <c r="B423" s="85"/>
      <c r="C423" s="81"/>
      <c r="D423" s="81"/>
      <c r="E423" s="81"/>
      <c r="F423" s="81"/>
      <c r="G423" s="81"/>
      <c r="H423" s="111"/>
      <c r="I423" s="111"/>
      <c r="K423" s="111"/>
      <c r="L423" s="111"/>
    </row>
    <row r="424" spans="1:12" ht="15">
      <c r="A424" s="85"/>
      <c r="B424" s="85"/>
      <c r="C424" s="81"/>
      <c r="D424" s="81"/>
      <c r="E424" s="81"/>
      <c r="F424" s="81"/>
      <c r="G424" s="81"/>
      <c r="H424" s="111"/>
      <c r="I424" s="111"/>
      <c r="K424" s="111"/>
      <c r="L424" s="111"/>
    </row>
    <row r="425" spans="1:12" ht="15">
      <c r="A425" s="84"/>
      <c r="B425" s="84"/>
      <c r="C425" s="81"/>
      <c r="D425" s="81"/>
      <c r="E425" s="81"/>
      <c r="F425" s="86"/>
      <c r="G425" s="81"/>
      <c r="H425" s="82"/>
      <c r="I425" s="82"/>
      <c r="K425" s="82"/>
      <c r="L425" s="82"/>
    </row>
    <row r="426" spans="1:12" ht="15">
      <c r="A426" s="83"/>
      <c r="B426" s="83"/>
      <c r="C426" s="81"/>
      <c r="D426" s="81"/>
      <c r="E426" s="81"/>
      <c r="F426" s="86"/>
      <c r="G426" s="81"/>
      <c r="H426" s="82"/>
      <c r="I426" s="82"/>
      <c r="K426" s="82"/>
      <c r="L426" s="82"/>
    </row>
    <row r="427" spans="1:12" ht="15">
      <c r="A427" s="85"/>
      <c r="B427" s="85"/>
      <c r="C427" s="81"/>
      <c r="D427" s="81"/>
      <c r="E427" s="81"/>
      <c r="F427" s="86"/>
      <c r="G427" s="81"/>
      <c r="H427" s="82"/>
      <c r="I427" s="82"/>
      <c r="K427" s="82"/>
      <c r="L427" s="82"/>
    </row>
    <row r="428" spans="1:12" ht="15">
      <c r="A428" s="85"/>
      <c r="B428" s="85"/>
      <c r="C428" s="81"/>
      <c r="D428" s="81"/>
      <c r="E428" s="81"/>
      <c r="F428" s="86"/>
      <c r="G428" s="81"/>
      <c r="H428" s="82"/>
      <c r="I428" s="82"/>
      <c r="K428" s="82"/>
      <c r="L428" s="82"/>
    </row>
    <row r="429" spans="1:12" ht="15">
      <c r="A429" s="85"/>
      <c r="B429" s="85"/>
      <c r="C429" s="81"/>
      <c r="D429" s="81"/>
      <c r="E429" s="81"/>
      <c r="F429" s="86"/>
      <c r="G429" s="81"/>
      <c r="H429" s="111"/>
      <c r="I429" s="111"/>
      <c r="K429" s="111"/>
      <c r="L429" s="111"/>
    </row>
    <row r="430" spans="1:12" ht="15">
      <c r="A430" s="85"/>
      <c r="B430" s="85"/>
      <c r="C430" s="81"/>
      <c r="D430" s="81"/>
      <c r="E430" s="81"/>
      <c r="F430" s="86"/>
      <c r="G430" s="81"/>
      <c r="H430" s="111"/>
      <c r="I430" s="111"/>
      <c r="K430" s="111"/>
      <c r="L430" s="111"/>
    </row>
    <row r="431" spans="1:12" ht="15">
      <c r="A431" s="85"/>
      <c r="B431" s="85"/>
      <c r="C431" s="81"/>
      <c r="D431" s="81"/>
      <c r="E431" s="81"/>
      <c r="F431" s="86"/>
      <c r="G431" s="81"/>
      <c r="H431" s="111"/>
      <c r="I431" s="111"/>
      <c r="K431" s="111"/>
      <c r="L431" s="111"/>
    </row>
    <row r="432" spans="1:12" ht="15">
      <c r="A432" s="85"/>
      <c r="B432" s="85"/>
      <c r="C432" s="81"/>
      <c r="D432" s="81"/>
      <c r="E432" s="81"/>
      <c r="F432" s="86"/>
      <c r="G432" s="81"/>
      <c r="H432" s="82"/>
      <c r="I432" s="82"/>
      <c r="K432" s="82"/>
      <c r="L432" s="82"/>
    </row>
    <row r="433" spans="1:12" ht="15">
      <c r="A433" s="85"/>
      <c r="B433" s="85"/>
      <c r="C433" s="81"/>
      <c r="D433" s="81"/>
      <c r="E433" s="81"/>
      <c r="F433" s="86"/>
      <c r="G433" s="81"/>
      <c r="H433" s="111"/>
      <c r="I433" s="111"/>
      <c r="K433" s="111"/>
      <c r="L433" s="111"/>
    </row>
    <row r="434" spans="1:12" ht="15">
      <c r="A434" s="85"/>
      <c r="B434" s="85"/>
      <c r="C434" s="81"/>
      <c r="D434" s="81"/>
      <c r="E434" s="81"/>
      <c r="F434" s="86"/>
      <c r="G434" s="81"/>
      <c r="H434" s="111"/>
      <c r="I434" s="111"/>
      <c r="K434" s="111"/>
      <c r="L434" s="111"/>
    </row>
    <row r="435" spans="1:12" ht="14.25">
      <c r="A435" s="80"/>
      <c r="B435" s="80"/>
      <c r="C435" s="112"/>
      <c r="D435" s="112"/>
      <c r="E435" s="112"/>
      <c r="F435" s="112"/>
      <c r="G435" s="112"/>
      <c r="H435" s="116"/>
      <c r="I435" s="116"/>
      <c r="K435" s="116"/>
      <c r="L435" s="116"/>
    </row>
    <row r="436" spans="1:12" ht="15">
      <c r="A436" s="115"/>
      <c r="B436" s="115"/>
      <c r="C436" s="81"/>
      <c r="D436" s="81"/>
      <c r="E436" s="81"/>
      <c r="F436" s="81"/>
      <c r="G436" s="81"/>
      <c r="H436" s="82"/>
      <c r="I436" s="82"/>
      <c r="K436" s="82"/>
      <c r="L436" s="82"/>
    </row>
    <row r="437" spans="1:12" ht="15">
      <c r="A437" s="84"/>
      <c r="B437" s="84"/>
      <c r="C437" s="81"/>
      <c r="D437" s="81"/>
      <c r="E437" s="81"/>
      <c r="F437" s="81"/>
      <c r="G437" s="81"/>
      <c r="H437" s="82"/>
      <c r="I437" s="82"/>
      <c r="K437" s="82"/>
      <c r="L437" s="82"/>
    </row>
    <row r="438" spans="1:12" ht="15">
      <c r="A438" s="83"/>
      <c r="B438" s="83"/>
      <c r="C438" s="81"/>
      <c r="D438" s="81"/>
      <c r="E438" s="81"/>
      <c r="F438" s="81"/>
      <c r="G438" s="81"/>
      <c r="H438" s="82"/>
      <c r="I438" s="82"/>
      <c r="K438" s="82"/>
      <c r="L438" s="82"/>
    </row>
    <row r="439" spans="1:12" ht="15">
      <c r="A439" s="84"/>
      <c r="B439" s="84"/>
      <c r="C439" s="81"/>
      <c r="D439" s="81"/>
      <c r="E439" s="81"/>
      <c r="F439" s="81"/>
      <c r="G439" s="81"/>
      <c r="H439" s="82"/>
      <c r="I439" s="82"/>
      <c r="K439" s="82"/>
      <c r="L439" s="82"/>
    </row>
    <row r="440" spans="1:12" ht="14.25">
      <c r="A440" s="115"/>
      <c r="B440" s="115"/>
      <c r="C440" s="112"/>
      <c r="D440" s="112"/>
      <c r="E440" s="112"/>
      <c r="F440" s="112"/>
      <c r="G440" s="112"/>
      <c r="H440" s="116"/>
      <c r="I440" s="116"/>
      <c r="K440" s="116"/>
      <c r="L440" s="116"/>
    </row>
    <row r="441" spans="1:12" ht="15">
      <c r="A441" s="85"/>
      <c r="B441" s="85"/>
      <c r="C441" s="81"/>
      <c r="D441" s="81"/>
      <c r="E441" s="81"/>
      <c r="F441" s="81"/>
      <c r="G441" s="81"/>
      <c r="H441" s="82"/>
      <c r="I441" s="82"/>
      <c r="K441" s="82"/>
      <c r="L441" s="82"/>
    </row>
    <row r="442" spans="1:12" ht="15">
      <c r="A442" s="85"/>
      <c r="B442" s="85"/>
      <c r="C442" s="81"/>
      <c r="D442" s="81"/>
      <c r="E442" s="81"/>
      <c r="F442" s="81"/>
      <c r="G442" s="81"/>
      <c r="H442" s="111"/>
      <c r="I442" s="111"/>
      <c r="K442" s="111"/>
      <c r="L442" s="111"/>
    </row>
    <row r="443" spans="1:12" ht="14.25">
      <c r="A443" s="115"/>
      <c r="B443" s="115"/>
      <c r="C443" s="112"/>
      <c r="D443" s="112"/>
      <c r="E443" s="112"/>
      <c r="F443" s="112"/>
      <c r="G443" s="112"/>
      <c r="H443" s="116"/>
      <c r="I443" s="116"/>
      <c r="K443" s="116"/>
      <c r="L443" s="116"/>
    </row>
    <row r="444" spans="1:12" ht="15">
      <c r="A444" s="83"/>
      <c r="B444" s="83"/>
      <c r="C444" s="112"/>
      <c r="D444" s="112"/>
      <c r="E444" s="112"/>
      <c r="F444" s="112"/>
      <c r="G444" s="112"/>
      <c r="H444" s="116"/>
      <c r="I444" s="116"/>
      <c r="K444" s="116"/>
      <c r="L444" s="116"/>
    </row>
    <row r="445" spans="1:12" ht="15">
      <c r="A445" s="83"/>
      <c r="B445" s="83"/>
      <c r="C445" s="112"/>
      <c r="D445" s="112"/>
      <c r="E445" s="112"/>
      <c r="F445" s="112"/>
      <c r="G445" s="112"/>
      <c r="H445" s="116"/>
      <c r="I445" s="116"/>
      <c r="K445" s="116"/>
      <c r="L445" s="116"/>
    </row>
    <row r="446" spans="1:12" ht="15">
      <c r="A446" s="83"/>
      <c r="B446" s="83"/>
      <c r="C446" s="81"/>
      <c r="D446" s="81"/>
      <c r="E446" s="81"/>
      <c r="F446" s="81"/>
      <c r="G446" s="81"/>
      <c r="H446" s="82"/>
      <c r="I446" s="82"/>
      <c r="K446" s="82"/>
      <c r="L446" s="82"/>
    </row>
    <row r="447" spans="1:12" ht="15">
      <c r="A447" s="110"/>
      <c r="B447" s="110"/>
      <c r="C447" s="81"/>
      <c r="D447" s="81"/>
      <c r="E447" s="81"/>
      <c r="F447" s="81"/>
      <c r="G447" s="81"/>
      <c r="H447" s="82"/>
      <c r="I447" s="82"/>
      <c r="K447" s="82"/>
      <c r="L447" s="82"/>
    </row>
    <row r="448" spans="1:12" ht="15">
      <c r="A448" s="85"/>
      <c r="B448" s="85"/>
      <c r="C448" s="81"/>
      <c r="D448" s="81"/>
      <c r="E448" s="81"/>
      <c r="F448" s="81"/>
      <c r="G448" s="81"/>
      <c r="H448" s="82"/>
      <c r="I448" s="82"/>
      <c r="K448" s="82"/>
      <c r="L448" s="82"/>
    </row>
    <row r="449" spans="1:12" ht="15">
      <c r="A449" s="85"/>
      <c r="B449" s="85"/>
      <c r="C449" s="81"/>
      <c r="D449" s="81"/>
      <c r="E449" s="81"/>
      <c r="F449" s="81"/>
      <c r="G449" s="81"/>
      <c r="H449" s="82"/>
      <c r="I449" s="82"/>
      <c r="K449" s="82"/>
      <c r="L449" s="82"/>
    </row>
    <row r="450" spans="1:12" ht="15">
      <c r="A450" s="85"/>
      <c r="B450" s="85"/>
      <c r="C450" s="81"/>
      <c r="D450" s="81"/>
      <c r="E450" s="81"/>
      <c r="F450" s="81"/>
      <c r="G450" s="81"/>
      <c r="H450" s="82"/>
      <c r="I450" s="82"/>
      <c r="K450" s="82"/>
      <c r="L450" s="82"/>
    </row>
    <row r="451" spans="1:12" ht="15">
      <c r="A451" s="85"/>
      <c r="B451" s="85"/>
      <c r="C451" s="81"/>
      <c r="D451" s="81"/>
      <c r="E451" s="81"/>
      <c r="F451" s="81"/>
      <c r="G451" s="81"/>
      <c r="H451" s="82"/>
      <c r="I451" s="82"/>
      <c r="K451" s="82"/>
      <c r="L451" s="82"/>
    </row>
    <row r="452" spans="1:12" ht="15">
      <c r="A452" s="85"/>
      <c r="B452" s="85"/>
      <c r="C452" s="81"/>
      <c r="D452" s="81"/>
      <c r="E452" s="81"/>
      <c r="F452" s="81"/>
      <c r="G452" s="81"/>
      <c r="H452" s="82"/>
      <c r="I452" s="82"/>
      <c r="K452" s="82"/>
      <c r="L452" s="82"/>
    </row>
    <row r="453" spans="1:12" ht="15">
      <c r="A453" s="85"/>
      <c r="B453" s="85"/>
      <c r="C453" s="81"/>
      <c r="D453" s="81"/>
      <c r="E453" s="81"/>
      <c r="F453" s="81"/>
      <c r="G453" s="81"/>
      <c r="H453" s="82"/>
      <c r="I453" s="82"/>
      <c r="K453" s="82"/>
      <c r="L453" s="82"/>
    </row>
    <row r="454" spans="1:12" ht="15">
      <c r="A454" s="85"/>
      <c r="B454" s="85"/>
      <c r="C454" s="81"/>
      <c r="D454" s="81"/>
      <c r="E454" s="81"/>
      <c r="F454" s="81"/>
      <c r="G454" s="81"/>
      <c r="H454" s="82"/>
      <c r="I454" s="82"/>
      <c r="K454" s="82"/>
      <c r="L454" s="82"/>
    </row>
    <row r="455" spans="1:12" ht="15">
      <c r="A455" s="85"/>
      <c r="B455" s="85"/>
      <c r="C455" s="81"/>
      <c r="D455" s="81"/>
      <c r="E455" s="81"/>
      <c r="F455" s="81"/>
      <c r="G455" s="81"/>
      <c r="H455" s="82"/>
      <c r="I455" s="82"/>
      <c r="K455" s="82"/>
      <c r="L455" s="82"/>
    </row>
    <row r="456" spans="1:12" ht="15">
      <c r="A456" s="85"/>
      <c r="B456" s="85"/>
      <c r="C456" s="81"/>
      <c r="D456" s="81"/>
      <c r="E456" s="81"/>
      <c r="F456" s="81"/>
      <c r="G456" s="81"/>
      <c r="H456" s="82"/>
      <c r="I456" s="82"/>
      <c r="K456" s="82"/>
      <c r="L456" s="82"/>
    </row>
    <row r="457" spans="1:12" ht="15">
      <c r="A457" s="85"/>
      <c r="B457" s="85"/>
      <c r="C457" s="81"/>
      <c r="D457" s="81"/>
      <c r="E457" s="81"/>
      <c r="F457" s="81"/>
      <c r="G457" s="81"/>
      <c r="H457" s="82"/>
      <c r="I457" s="82"/>
      <c r="K457" s="82"/>
      <c r="L457" s="82"/>
    </row>
    <row r="458" spans="1:12" ht="15">
      <c r="A458" s="85"/>
      <c r="B458" s="85"/>
      <c r="C458" s="81"/>
      <c r="D458" s="81"/>
      <c r="E458" s="81"/>
      <c r="F458" s="81"/>
      <c r="G458" s="81"/>
      <c r="H458" s="82"/>
      <c r="I458" s="82"/>
      <c r="K458" s="82"/>
      <c r="L458" s="82"/>
    </row>
    <row r="459" spans="1:12" ht="15">
      <c r="A459" s="85"/>
      <c r="B459" s="85"/>
      <c r="C459" s="81"/>
      <c r="D459" s="81"/>
      <c r="E459" s="81"/>
      <c r="F459" s="81"/>
      <c r="G459" s="81"/>
      <c r="H459" s="82"/>
      <c r="I459" s="82"/>
      <c r="K459" s="82"/>
      <c r="L459" s="82"/>
    </row>
    <row r="460" spans="1:12" ht="15">
      <c r="A460" s="85"/>
      <c r="B460" s="85"/>
      <c r="C460" s="81"/>
      <c r="D460" s="81"/>
      <c r="E460" s="81"/>
      <c r="F460" s="81"/>
      <c r="G460" s="81"/>
      <c r="H460" s="82"/>
      <c r="I460" s="82"/>
      <c r="K460" s="82"/>
      <c r="L460" s="82"/>
    </row>
    <row r="461" spans="1:12" ht="15">
      <c r="A461" s="85"/>
      <c r="B461" s="85"/>
      <c r="C461" s="81"/>
      <c r="D461" s="81"/>
      <c r="E461" s="81"/>
      <c r="F461" s="81"/>
      <c r="G461" s="81"/>
      <c r="H461" s="82"/>
      <c r="I461" s="82"/>
      <c r="K461" s="82"/>
      <c r="L461" s="82"/>
    </row>
    <row r="462" spans="1:12" ht="15">
      <c r="A462" s="85"/>
      <c r="B462" s="85"/>
      <c r="C462" s="81"/>
      <c r="D462" s="81"/>
      <c r="E462" s="81"/>
      <c r="F462" s="81"/>
      <c r="G462" s="81"/>
      <c r="H462" s="82"/>
      <c r="I462" s="82"/>
      <c r="K462" s="82"/>
      <c r="L462" s="82"/>
    </row>
    <row r="463" spans="1:12" ht="15">
      <c r="A463" s="85"/>
      <c r="B463" s="85"/>
      <c r="C463" s="81"/>
      <c r="D463" s="81"/>
      <c r="E463" s="81"/>
      <c r="F463" s="81"/>
      <c r="G463" s="81"/>
      <c r="H463" s="82"/>
      <c r="I463" s="82"/>
      <c r="K463" s="82"/>
      <c r="L463" s="82"/>
    </row>
    <row r="464" spans="1:12" ht="15">
      <c r="A464" s="85"/>
      <c r="B464" s="85"/>
      <c r="C464" s="81"/>
      <c r="D464" s="81"/>
      <c r="E464" s="81"/>
      <c r="F464" s="81"/>
      <c r="G464" s="81"/>
      <c r="H464" s="82"/>
      <c r="I464" s="82"/>
      <c r="K464" s="82"/>
      <c r="L464" s="82"/>
    </row>
    <row r="465" spans="1:12" ht="15">
      <c r="A465" s="83"/>
      <c r="B465" s="83"/>
      <c r="C465" s="112"/>
      <c r="D465" s="112"/>
      <c r="E465" s="112"/>
      <c r="F465" s="112"/>
      <c r="G465" s="112"/>
      <c r="H465" s="116"/>
      <c r="I465" s="116"/>
      <c r="K465" s="116"/>
      <c r="L465" s="116"/>
    </row>
    <row r="466" spans="1:12" ht="15">
      <c r="A466" s="84"/>
      <c r="B466" s="84"/>
      <c r="C466" s="81"/>
      <c r="D466" s="81"/>
      <c r="E466" s="81"/>
      <c r="F466" s="81"/>
      <c r="G466" s="81"/>
      <c r="H466" s="82"/>
      <c r="I466" s="82"/>
      <c r="K466" s="82"/>
      <c r="L466" s="82"/>
    </row>
    <row r="467" spans="1:12" ht="15">
      <c r="A467" s="85"/>
      <c r="B467" s="85"/>
      <c r="C467" s="81"/>
      <c r="D467" s="81"/>
      <c r="E467" s="81"/>
      <c r="F467" s="81"/>
      <c r="G467" s="81"/>
      <c r="H467" s="82"/>
      <c r="I467" s="82"/>
      <c r="K467" s="82"/>
      <c r="L467" s="82"/>
    </row>
    <row r="468" spans="1:12" ht="15">
      <c r="A468" s="85"/>
      <c r="B468" s="85"/>
      <c r="C468" s="81"/>
      <c r="D468" s="81"/>
      <c r="E468" s="81"/>
      <c r="F468" s="81"/>
      <c r="G468" s="81"/>
      <c r="H468" s="82"/>
      <c r="I468" s="82"/>
      <c r="K468" s="82"/>
      <c r="L468" s="82"/>
    </row>
    <row r="469" spans="1:12" ht="14.25">
      <c r="A469" s="115"/>
      <c r="B469" s="115"/>
      <c r="C469" s="112"/>
      <c r="D469" s="112"/>
      <c r="E469" s="112"/>
      <c r="F469" s="112"/>
      <c r="G469" s="112"/>
      <c r="H469" s="113"/>
      <c r="I469" s="113"/>
      <c r="K469" s="113"/>
      <c r="L469" s="113"/>
    </row>
    <row r="470" spans="1:12" ht="15">
      <c r="A470" s="83"/>
      <c r="B470" s="83"/>
      <c r="C470" s="81"/>
      <c r="D470" s="81"/>
      <c r="E470" s="81"/>
      <c r="F470" s="81"/>
      <c r="G470" s="81"/>
      <c r="H470" s="111"/>
      <c r="I470" s="111"/>
      <c r="K470" s="111"/>
      <c r="L470" s="111"/>
    </row>
    <row r="471" spans="1:12" ht="15">
      <c r="A471" s="85"/>
      <c r="B471" s="85"/>
      <c r="C471" s="81"/>
      <c r="D471" s="81"/>
      <c r="E471" s="81"/>
      <c r="F471" s="81"/>
      <c r="G471" s="81"/>
      <c r="H471" s="111"/>
      <c r="I471" s="111"/>
      <c r="K471" s="111"/>
      <c r="L471" s="111"/>
    </row>
    <row r="472" spans="1:12" ht="15">
      <c r="A472" s="110"/>
      <c r="B472" s="110"/>
      <c r="C472" s="81"/>
      <c r="D472" s="81"/>
      <c r="E472" s="81"/>
      <c r="F472" s="81"/>
      <c r="G472" s="81"/>
      <c r="H472" s="111"/>
      <c r="I472" s="111"/>
      <c r="K472" s="111"/>
      <c r="L472" s="111"/>
    </row>
    <row r="473" spans="1:12" ht="15">
      <c r="A473" s="110"/>
      <c r="B473" s="110"/>
      <c r="C473" s="81"/>
      <c r="D473" s="81"/>
      <c r="E473" s="81"/>
      <c r="F473" s="81"/>
      <c r="G473" s="81"/>
      <c r="H473" s="111"/>
      <c r="I473" s="111"/>
      <c r="K473" s="111"/>
      <c r="L473" s="111"/>
    </row>
    <row r="474" spans="1:12" ht="15">
      <c r="A474" s="110"/>
      <c r="B474" s="110"/>
      <c r="C474" s="81"/>
      <c r="D474" s="81"/>
      <c r="E474" s="81"/>
      <c r="F474" s="81"/>
      <c r="G474" s="81"/>
      <c r="H474" s="111"/>
      <c r="I474" s="111"/>
      <c r="K474" s="111"/>
      <c r="L474" s="111"/>
    </row>
    <row r="475" spans="1:12" ht="15">
      <c r="A475" s="110"/>
      <c r="B475" s="110"/>
      <c r="C475" s="81"/>
      <c r="D475" s="81"/>
      <c r="E475" s="81"/>
      <c r="F475" s="81"/>
      <c r="G475" s="81"/>
      <c r="H475" s="111"/>
      <c r="I475" s="111"/>
      <c r="K475" s="111"/>
      <c r="L475" s="111"/>
    </row>
    <row r="476" spans="1:12" s="6" customFormat="1" ht="15">
      <c r="A476" s="122"/>
      <c r="B476" s="122"/>
      <c r="C476" s="81"/>
      <c r="D476" s="123"/>
      <c r="E476" s="123"/>
      <c r="F476" s="123"/>
      <c r="G476" s="81"/>
      <c r="H476" s="124"/>
      <c r="I476" s="124"/>
      <c r="K476" s="124"/>
      <c r="L476" s="124"/>
    </row>
    <row r="477" spans="1:12" s="6" customFormat="1" ht="15">
      <c r="A477" s="122"/>
      <c r="B477" s="122"/>
      <c r="C477" s="81"/>
      <c r="D477" s="123"/>
      <c r="E477" s="123"/>
      <c r="F477" s="123"/>
      <c r="G477" s="81"/>
      <c r="H477" s="124"/>
      <c r="I477" s="124"/>
      <c r="K477" s="124"/>
      <c r="L477" s="124"/>
    </row>
    <row r="478" spans="1:12" s="6" customFormat="1" ht="15">
      <c r="A478" s="125"/>
      <c r="B478" s="125"/>
      <c r="C478" s="81"/>
      <c r="D478" s="123"/>
      <c r="E478" s="123"/>
      <c r="F478" s="123"/>
      <c r="G478" s="81"/>
      <c r="H478" s="124"/>
      <c r="I478" s="124"/>
      <c r="K478" s="124"/>
      <c r="L478" s="124"/>
    </row>
    <row r="479" spans="1:12" s="6" customFormat="1" ht="15">
      <c r="A479" s="125"/>
      <c r="B479" s="125"/>
      <c r="C479" s="81"/>
      <c r="D479" s="123"/>
      <c r="E479" s="123"/>
      <c r="F479" s="123"/>
      <c r="G479" s="81"/>
      <c r="H479" s="124"/>
      <c r="I479" s="124"/>
      <c r="K479" s="124"/>
      <c r="L479" s="124"/>
    </row>
    <row r="480" spans="1:12" s="6" customFormat="1" ht="15">
      <c r="A480" s="126"/>
      <c r="B480" s="126"/>
      <c r="C480" s="81"/>
      <c r="D480" s="123"/>
      <c r="E480" s="123"/>
      <c r="F480" s="123"/>
      <c r="G480" s="81"/>
      <c r="H480" s="124"/>
      <c r="I480" s="124"/>
      <c r="K480" s="124"/>
      <c r="L480" s="124"/>
    </row>
    <row r="481" spans="1:12" s="6" customFormat="1" ht="15">
      <c r="A481" s="126"/>
      <c r="B481" s="126"/>
      <c r="C481" s="81"/>
      <c r="D481" s="123"/>
      <c r="E481" s="123"/>
      <c r="F481" s="123"/>
      <c r="G481" s="81"/>
      <c r="H481" s="124"/>
      <c r="I481" s="124"/>
      <c r="K481" s="124"/>
      <c r="L481" s="124"/>
    </row>
    <row r="482" spans="1:12" s="6" customFormat="1" ht="15">
      <c r="A482" s="127"/>
      <c r="B482" s="127"/>
      <c r="C482" s="81"/>
      <c r="D482" s="123"/>
      <c r="E482" s="123"/>
      <c r="F482" s="123"/>
      <c r="G482" s="81"/>
      <c r="H482" s="128"/>
      <c r="I482" s="128"/>
      <c r="K482" s="128"/>
      <c r="L482" s="128"/>
    </row>
    <row r="483" spans="1:12" s="6" customFormat="1" ht="15">
      <c r="A483" s="126"/>
      <c r="B483" s="126"/>
      <c r="C483" s="81"/>
      <c r="D483" s="123"/>
      <c r="E483" s="123"/>
      <c r="F483" s="123"/>
      <c r="G483" s="81"/>
      <c r="H483" s="128"/>
      <c r="I483" s="128"/>
      <c r="K483" s="128"/>
      <c r="L483" s="128"/>
    </row>
    <row r="484" spans="1:12" s="6" customFormat="1" ht="15">
      <c r="A484" s="126"/>
      <c r="B484" s="126"/>
      <c r="C484" s="81"/>
      <c r="D484" s="123"/>
      <c r="E484" s="123"/>
      <c r="F484" s="123"/>
      <c r="G484" s="81"/>
      <c r="H484" s="128"/>
      <c r="I484" s="128"/>
      <c r="K484" s="128"/>
      <c r="L484" s="128"/>
    </row>
    <row r="485" spans="1:12" s="6" customFormat="1" ht="15">
      <c r="A485" s="126"/>
      <c r="B485" s="126"/>
      <c r="C485" s="81"/>
      <c r="D485" s="123"/>
      <c r="E485" s="123"/>
      <c r="F485" s="123"/>
      <c r="G485" s="81"/>
      <c r="H485" s="128"/>
      <c r="I485" s="128"/>
      <c r="K485" s="128"/>
      <c r="L485" s="128"/>
    </row>
    <row r="486" spans="1:12" s="6" customFormat="1" ht="15">
      <c r="A486" s="126"/>
      <c r="B486" s="126"/>
      <c r="C486" s="81"/>
      <c r="D486" s="123"/>
      <c r="E486" s="123"/>
      <c r="F486" s="123"/>
      <c r="G486" s="81"/>
      <c r="H486" s="124"/>
      <c r="I486" s="124"/>
      <c r="K486" s="124"/>
      <c r="L486" s="124"/>
    </row>
    <row r="487" spans="1:12" s="6" customFormat="1" ht="15">
      <c r="A487" s="126"/>
      <c r="B487" s="126"/>
      <c r="C487" s="81"/>
      <c r="D487" s="123"/>
      <c r="E487" s="123"/>
      <c r="F487" s="123"/>
      <c r="G487" s="81"/>
      <c r="H487" s="128"/>
      <c r="I487" s="128"/>
      <c r="K487" s="128"/>
      <c r="L487" s="128"/>
    </row>
    <row r="488" spans="1:12" s="6" customFormat="1" ht="15">
      <c r="A488" s="126"/>
      <c r="B488" s="126"/>
      <c r="C488" s="81"/>
      <c r="D488" s="123"/>
      <c r="E488" s="123"/>
      <c r="F488" s="123"/>
      <c r="G488" s="81"/>
      <c r="H488" s="128"/>
      <c r="I488" s="128"/>
      <c r="K488" s="128"/>
      <c r="L488" s="128"/>
    </row>
    <row r="489" spans="1:12" s="4" customFormat="1" ht="14.25">
      <c r="A489" s="80"/>
      <c r="B489" s="80"/>
      <c r="C489" s="112"/>
      <c r="D489" s="112"/>
      <c r="E489" s="112"/>
      <c r="F489" s="112"/>
      <c r="G489" s="112"/>
      <c r="H489" s="116"/>
      <c r="I489" s="116"/>
      <c r="K489" s="116"/>
      <c r="L489" s="116"/>
    </row>
    <row r="490" spans="1:12" ht="14.25">
      <c r="A490" s="115"/>
      <c r="B490" s="115"/>
      <c r="C490" s="112"/>
      <c r="D490" s="112"/>
      <c r="E490" s="112"/>
      <c r="F490" s="112"/>
      <c r="G490" s="112"/>
      <c r="H490" s="116"/>
      <c r="I490" s="116"/>
      <c r="K490" s="116"/>
      <c r="L490" s="116"/>
    </row>
    <row r="491" spans="1:12" ht="15">
      <c r="A491" s="83"/>
      <c r="B491" s="83"/>
      <c r="C491" s="112"/>
      <c r="D491" s="112"/>
      <c r="E491" s="112"/>
      <c r="F491" s="129"/>
      <c r="G491" s="112"/>
      <c r="H491" s="116"/>
      <c r="I491" s="116"/>
      <c r="K491" s="116"/>
      <c r="L491" s="116"/>
    </row>
    <row r="492" spans="1:12" ht="15">
      <c r="A492" s="83"/>
      <c r="B492" s="83"/>
      <c r="C492" s="81"/>
      <c r="D492" s="81"/>
      <c r="E492" s="81"/>
      <c r="F492" s="130"/>
      <c r="G492" s="81"/>
      <c r="H492" s="82"/>
      <c r="I492" s="82"/>
      <c r="K492" s="82"/>
      <c r="L492" s="82"/>
    </row>
    <row r="493" spans="1:12" ht="15">
      <c r="A493" s="84"/>
      <c r="B493" s="84"/>
      <c r="C493" s="81"/>
      <c r="D493" s="81"/>
      <c r="E493" s="81"/>
      <c r="F493" s="130"/>
      <c r="G493" s="81"/>
      <c r="H493" s="82"/>
      <c r="I493" s="82"/>
      <c r="K493" s="82"/>
      <c r="L493" s="82"/>
    </row>
    <row r="494" spans="1:12" ht="14.25">
      <c r="A494" s="115"/>
      <c r="B494" s="115"/>
      <c r="C494" s="112"/>
      <c r="D494" s="112"/>
      <c r="E494" s="112"/>
      <c r="F494" s="112"/>
      <c r="G494" s="112"/>
      <c r="H494" s="116"/>
      <c r="I494" s="116"/>
      <c r="K494" s="116"/>
      <c r="L494" s="116"/>
    </row>
    <row r="495" spans="1:12" ht="14.25">
      <c r="A495" s="115"/>
      <c r="B495" s="115"/>
      <c r="C495" s="112"/>
      <c r="D495" s="112"/>
      <c r="E495" s="112"/>
      <c r="F495" s="112"/>
      <c r="G495" s="112"/>
      <c r="H495" s="116"/>
      <c r="I495" s="116"/>
      <c r="K495" s="116"/>
      <c r="L495" s="116"/>
    </row>
    <row r="496" spans="1:12" ht="15">
      <c r="A496" s="83"/>
      <c r="B496" s="83"/>
      <c r="C496" s="81"/>
      <c r="D496" s="81"/>
      <c r="E496" s="81"/>
      <c r="F496" s="81"/>
      <c r="G496" s="81"/>
      <c r="H496" s="82"/>
      <c r="I496" s="82"/>
      <c r="K496" s="82"/>
      <c r="L496" s="82"/>
    </row>
    <row r="497" spans="1:12" ht="15">
      <c r="A497" s="83"/>
      <c r="B497" s="83"/>
      <c r="C497" s="81"/>
      <c r="D497" s="81"/>
      <c r="E497" s="81"/>
      <c r="F497" s="81"/>
      <c r="G497" s="81"/>
      <c r="H497" s="82"/>
      <c r="I497" s="82"/>
      <c r="K497" s="82"/>
      <c r="L497" s="82"/>
    </row>
    <row r="498" spans="1:12" ht="15">
      <c r="A498" s="84"/>
      <c r="B498" s="84"/>
      <c r="C498" s="81"/>
      <c r="D498" s="81"/>
      <c r="E498" s="81"/>
      <c r="F498" s="81"/>
      <c r="G498" s="81"/>
      <c r="H498" s="82"/>
      <c r="I498" s="82"/>
      <c r="K498" s="82"/>
      <c r="L498" s="82"/>
    </row>
    <row r="499" spans="1:12" ht="14.25">
      <c r="A499" s="80"/>
      <c r="B499" s="80"/>
      <c r="C499" s="112"/>
      <c r="D499" s="112"/>
      <c r="E499" s="112"/>
      <c r="F499" s="131"/>
      <c r="G499" s="112"/>
      <c r="H499" s="116"/>
      <c r="I499" s="116"/>
      <c r="K499" s="116"/>
      <c r="L499" s="116"/>
    </row>
    <row r="500" spans="1:12" ht="14.25">
      <c r="A500" s="80"/>
      <c r="B500" s="80"/>
      <c r="C500" s="112"/>
      <c r="D500" s="112"/>
      <c r="E500" s="112"/>
      <c r="F500" s="112"/>
      <c r="G500" s="112"/>
      <c r="H500" s="116"/>
      <c r="I500" s="116"/>
      <c r="K500" s="116"/>
      <c r="L500" s="116"/>
    </row>
    <row r="501" spans="1:12" ht="14.25">
      <c r="A501" s="80"/>
      <c r="B501" s="80"/>
      <c r="C501" s="112"/>
      <c r="D501" s="112"/>
      <c r="E501" s="112"/>
      <c r="F501" s="112"/>
      <c r="G501" s="112"/>
      <c r="H501" s="116"/>
      <c r="I501" s="116"/>
      <c r="K501" s="116"/>
      <c r="L501" s="116"/>
    </row>
    <row r="502" spans="1:12" ht="15">
      <c r="A502" s="83"/>
      <c r="B502" s="83"/>
      <c r="C502" s="81"/>
      <c r="D502" s="81"/>
      <c r="E502" s="81"/>
      <c r="F502" s="81"/>
      <c r="G502" s="81"/>
      <c r="H502" s="82"/>
      <c r="I502" s="82"/>
      <c r="K502" s="82"/>
      <c r="L502" s="82"/>
    </row>
    <row r="503" spans="1:12" ht="15">
      <c r="A503" s="84"/>
      <c r="B503" s="84"/>
      <c r="C503" s="81"/>
      <c r="D503" s="81"/>
      <c r="E503" s="81"/>
      <c r="F503" s="81"/>
      <c r="G503" s="81"/>
      <c r="H503" s="82"/>
      <c r="I503" s="82"/>
      <c r="K503" s="82"/>
      <c r="L503" s="82"/>
    </row>
    <row r="504" spans="1:12" ht="15">
      <c r="A504" s="85"/>
      <c r="B504" s="85"/>
      <c r="C504" s="81"/>
      <c r="D504" s="81"/>
      <c r="E504" s="81"/>
      <c r="F504" s="81"/>
      <c r="G504" s="81"/>
      <c r="H504" s="82"/>
      <c r="I504" s="82"/>
      <c r="K504" s="82"/>
      <c r="L504" s="82"/>
    </row>
    <row r="505" spans="1:12" ht="15">
      <c r="A505" s="85"/>
      <c r="B505" s="85"/>
      <c r="C505" s="81"/>
      <c r="D505" s="81"/>
      <c r="E505" s="81"/>
      <c r="F505" s="81"/>
      <c r="G505" s="81"/>
      <c r="H505" s="82"/>
      <c r="I505" s="82"/>
      <c r="K505" s="82"/>
      <c r="L505" s="82"/>
    </row>
    <row r="506" spans="1:12" ht="15">
      <c r="A506" s="85"/>
      <c r="B506" s="85"/>
      <c r="C506" s="81"/>
      <c r="D506" s="81"/>
      <c r="E506" s="81"/>
      <c r="F506" s="81"/>
      <c r="G506" s="81"/>
      <c r="H506" s="82"/>
      <c r="I506" s="82"/>
      <c r="K506" s="82"/>
      <c r="L506" s="82"/>
    </row>
    <row r="507" spans="1:12" ht="15">
      <c r="A507" s="117"/>
      <c r="B507" s="117"/>
      <c r="C507" s="81"/>
      <c r="D507" s="81"/>
      <c r="E507" s="81"/>
      <c r="F507" s="81"/>
      <c r="G507" s="81"/>
      <c r="H507" s="82"/>
      <c r="I507" s="82"/>
      <c r="K507" s="82"/>
      <c r="L507" s="82"/>
    </row>
    <row r="508" spans="1:12" ht="15">
      <c r="A508" s="85"/>
      <c r="B508" s="85"/>
      <c r="C508" s="81"/>
      <c r="D508" s="81"/>
      <c r="E508" s="81"/>
      <c r="F508" s="81"/>
      <c r="G508" s="81"/>
      <c r="H508" s="82"/>
      <c r="I508" s="82"/>
      <c r="K508" s="82"/>
      <c r="L508" s="82"/>
    </row>
    <row r="509" spans="1:12" ht="15">
      <c r="A509" s="85"/>
      <c r="B509" s="85"/>
      <c r="C509" s="81"/>
      <c r="D509" s="81"/>
      <c r="E509" s="81"/>
      <c r="F509" s="81"/>
      <c r="G509" s="81"/>
      <c r="H509" s="82"/>
      <c r="I509" s="82"/>
      <c r="K509" s="82"/>
      <c r="L509" s="82"/>
    </row>
    <row r="510" spans="1:12" ht="15">
      <c r="A510" s="85"/>
      <c r="B510" s="85"/>
      <c r="C510" s="81"/>
      <c r="D510" s="81"/>
      <c r="E510" s="81"/>
      <c r="F510" s="81"/>
      <c r="G510" s="81"/>
      <c r="H510" s="82"/>
      <c r="I510" s="82"/>
      <c r="K510" s="82"/>
      <c r="L510" s="82"/>
    </row>
    <row r="511" spans="1:12" s="4" customFormat="1" ht="15">
      <c r="A511" s="80"/>
      <c r="B511" s="80"/>
      <c r="C511" s="81"/>
      <c r="D511" s="81"/>
      <c r="E511" s="81"/>
      <c r="F511" s="81"/>
      <c r="G511" s="81"/>
      <c r="H511" s="82"/>
      <c r="I511" s="82"/>
      <c r="K511" s="82"/>
      <c r="L511" s="82"/>
    </row>
    <row r="512" spans="1:12" s="4" customFormat="1" ht="15">
      <c r="A512" s="83"/>
      <c r="B512" s="83"/>
      <c r="C512" s="81"/>
      <c r="D512" s="81"/>
      <c r="E512" s="81"/>
      <c r="F512" s="132"/>
      <c r="G512" s="81"/>
      <c r="H512" s="82"/>
      <c r="I512" s="82"/>
      <c r="K512" s="82"/>
      <c r="L512" s="82"/>
    </row>
    <row r="513" spans="1:12" s="4" customFormat="1" ht="15">
      <c r="A513" s="84"/>
      <c r="B513" s="84"/>
      <c r="C513" s="81"/>
      <c r="D513" s="81"/>
      <c r="E513" s="81"/>
      <c r="F513" s="81"/>
      <c r="G513" s="81"/>
      <c r="H513" s="82"/>
      <c r="I513" s="82"/>
      <c r="K513" s="82"/>
      <c r="L513" s="82"/>
    </row>
    <row r="514" spans="1:12" s="4" customFormat="1" ht="15">
      <c r="A514" s="85"/>
      <c r="B514" s="85"/>
      <c r="C514" s="81"/>
      <c r="D514" s="81"/>
      <c r="E514" s="81"/>
      <c r="F514" s="81"/>
      <c r="G514" s="81"/>
      <c r="H514" s="82"/>
      <c r="I514" s="82"/>
      <c r="K514" s="82"/>
      <c r="L514" s="82"/>
    </row>
    <row r="515" spans="1:12" s="4" customFormat="1" ht="15">
      <c r="A515" s="85"/>
      <c r="B515" s="85"/>
      <c r="C515" s="81"/>
      <c r="D515" s="81"/>
      <c r="E515" s="81"/>
      <c r="F515" s="81"/>
      <c r="G515" s="81"/>
      <c r="H515" s="82"/>
      <c r="I515" s="82"/>
      <c r="K515" s="82"/>
      <c r="L515" s="82"/>
    </row>
    <row r="516" spans="1:12" s="4" customFormat="1" ht="15">
      <c r="A516" s="85"/>
      <c r="B516" s="85"/>
      <c r="C516" s="81"/>
      <c r="D516" s="81"/>
      <c r="E516" s="81"/>
      <c r="F516" s="81"/>
      <c r="G516" s="81"/>
      <c r="H516" s="82"/>
      <c r="I516" s="82"/>
      <c r="K516" s="82"/>
      <c r="L516" s="82"/>
    </row>
    <row r="517" spans="1:12" ht="15">
      <c r="A517" s="87"/>
      <c r="B517" s="87"/>
      <c r="C517" s="87"/>
      <c r="D517" s="133"/>
      <c r="E517" s="133"/>
      <c r="F517" s="87"/>
      <c r="G517" s="87"/>
      <c r="H517" s="134"/>
      <c r="I517" s="134"/>
      <c r="K517" s="134"/>
      <c r="L517" s="134"/>
    </row>
    <row r="518" spans="1:12" ht="15">
      <c r="A518" s="87"/>
      <c r="B518" s="87"/>
      <c r="C518" s="87"/>
      <c r="D518" s="133"/>
      <c r="E518" s="133"/>
      <c r="F518" s="87"/>
      <c r="G518" s="87"/>
      <c r="H518" s="134"/>
      <c r="I518" s="134"/>
      <c r="K518" s="134"/>
      <c r="L518" s="134"/>
    </row>
    <row r="519" spans="1:12" ht="15">
      <c r="A519" s="87"/>
      <c r="B519" s="87"/>
      <c r="C519" s="87"/>
      <c r="D519" s="133"/>
      <c r="E519" s="133"/>
      <c r="F519" s="87"/>
      <c r="G519" s="87"/>
      <c r="H519" s="135"/>
      <c r="I519" s="135"/>
      <c r="K519" s="135"/>
      <c r="L519" s="135"/>
    </row>
    <row r="520" spans="1:12" ht="15">
      <c r="A520" s="87"/>
      <c r="B520" s="87"/>
      <c r="C520" s="87"/>
      <c r="D520" s="133"/>
      <c r="E520" s="133"/>
      <c r="F520" s="87"/>
      <c r="G520" s="87"/>
      <c r="H520" s="134"/>
      <c r="I520" s="134"/>
      <c r="K520" s="134"/>
      <c r="L520" s="134"/>
    </row>
    <row r="521" spans="1:12" ht="15">
      <c r="A521" s="87"/>
      <c r="B521" s="87"/>
      <c r="C521" s="87"/>
      <c r="D521" s="133"/>
      <c r="E521" s="133"/>
      <c r="F521" s="87"/>
      <c r="G521" s="87"/>
      <c r="H521" s="134"/>
      <c r="I521" s="134"/>
      <c r="K521" s="134"/>
      <c r="L521" s="134"/>
    </row>
    <row r="522" spans="1:12" ht="15">
      <c r="A522" s="87"/>
      <c r="B522" s="87"/>
      <c r="C522" s="87"/>
      <c r="D522" s="133"/>
      <c r="E522" s="133"/>
      <c r="F522" s="87"/>
      <c r="G522" s="87"/>
      <c r="H522" s="134"/>
      <c r="I522" s="134"/>
      <c r="K522" s="134"/>
      <c r="L522" s="134"/>
    </row>
    <row r="523" spans="1:12" ht="12.75">
      <c r="A523" s="88"/>
      <c r="B523" s="88"/>
      <c r="C523" s="88"/>
      <c r="D523" s="136"/>
      <c r="E523" s="136"/>
      <c r="F523" s="88"/>
      <c r="G523" s="88"/>
      <c r="H523" s="56"/>
      <c r="I523" s="56"/>
      <c r="K523" s="56"/>
      <c r="L523" s="56"/>
    </row>
    <row r="524" spans="1:12" ht="12.75">
      <c r="A524" s="88"/>
      <c r="B524" s="88"/>
      <c r="C524" s="88"/>
      <c r="D524" s="136"/>
      <c r="E524" s="136"/>
      <c r="F524" s="88"/>
      <c r="G524" s="88"/>
      <c r="H524" s="56"/>
      <c r="I524" s="56"/>
      <c r="K524" s="56"/>
      <c r="L524" s="56"/>
    </row>
    <row r="525" spans="1:12" ht="12.75">
      <c r="A525" s="88"/>
      <c r="B525" s="88"/>
      <c r="C525" s="88"/>
      <c r="D525" s="136"/>
      <c r="E525" s="136"/>
      <c r="F525" s="88"/>
      <c r="G525" s="88"/>
      <c r="H525" s="56"/>
      <c r="I525" s="56"/>
      <c r="K525" s="56"/>
      <c r="L525" s="56"/>
    </row>
    <row r="526" spans="1:12" ht="12.75">
      <c r="A526" s="88"/>
      <c r="B526" s="88"/>
      <c r="C526" s="88"/>
      <c r="D526" s="136"/>
      <c r="E526" s="136"/>
      <c r="F526" s="88"/>
      <c r="G526" s="88"/>
      <c r="H526" s="56"/>
      <c r="I526" s="56"/>
      <c r="K526" s="56"/>
      <c r="L526" s="56"/>
    </row>
    <row r="527" spans="1:12" ht="12.75">
      <c r="A527" s="88"/>
      <c r="B527" s="88"/>
      <c r="C527" s="88"/>
      <c r="D527" s="136"/>
      <c r="E527" s="136"/>
      <c r="F527" s="88"/>
      <c r="G527" s="88"/>
      <c r="H527" s="56"/>
      <c r="I527" s="56"/>
      <c r="K527" s="56"/>
      <c r="L527" s="56"/>
    </row>
    <row r="528" spans="1:12" ht="12.75">
      <c r="A528" s="88"/>
      <c r="B528" s="88"/>
      <c r="C528" s="88"/>
      <c r="D528" s="136"/>
      <c r="E528" s="136"/>
      <c r="F528" s="88"/>
      <c r="G528" s="88"/>
      <c r="H528" s="56"/>
      <c r="I528" s="56"/>
      <c r="K528" s="56"/>
      <c r="L528" s="56"/>
    </row>
    <row r="529" spans="1:12" ht="12.75">
      <c r="A529" s="88"/>
      <c r="B529" s="88"/>
      <c r="C529" s="88"/>
      <c r="D529" s="136"/>
      <c r="E529" s="136"/>
      <c r="F529" s="88"/>
      <c r="G529" s="88"/>
      <c r="H529" s="56"/>
      <c r="I529" s="56"/>
      <c r="K529" s="56"/>
      <c r="L529" s="56"/>
    </row>
    <row r="530" spans="1:12" ht="12.75">
      <c r="A530" s="88"/>
      <c r="B530" s="88"/>
      <c r="C530" s="88"/>
      <c r="D530" s="136"/>
      <c r="E530" s="136"/>
      <c r="F530" s="88"/>
      <c r="G530" s="88"/>
      <c r="H530" s="56"/>
      <c r="I530" s="56"/>
      <c r="K530" s="56"/>
      <c r="L530" s="56"/>
    </row>
    <row r="531" spans="1:12" ht="12.75">
      <c r="A531" s="88"/>
      <c r="B531" s="88"/>
      <c r="C531" s="88"/>
      <c r="D531" s="136"/>
      <c r="E531" s="136"/>
      <c r="F531" s="88"/>
      <c r="G531" s="88"/>
      <c r="H531" s="56"/>
      <c r="I531" s="56"/>
      <c r="K531" s="56"/>
      <c r="L531" s="56"/>
    </row>
    <row r="532" spans="1:12" ht="12.75">
      <c r="A532" s="88"/>
      <c r="B532" s="88"/>
      <c r="C532" s="88"/>
      <c r="D532" s="136"/>
      <c r="E532" s="136"/>
      <c r="F532" s="88"/>
      <c r="G532" s="88"/>
      <c r="H532" s="56"/>
      <c r="I532" s="56"/>
      <c r="K532" s="56"/>
      <c r="L532" s="56"/>
    </row>
    <row r="533" spans="1:12" ht="12.75">
      <c r="A533" s="88"/>
      <c r="B533" s="88"/>
      <c r="C533" s="88"/>
      <c r="D533" s="136"/>
      <c r="E533" s="136"/>
      <c r="F533" s="88"/>
      <c r="G533" s="88"/>
      <c r="H533" s="56"/>
      <c r="I533" s="56"/>
      <c r="K533" s="56"/>
      <c r="L533" s="56"/>
    </row>
    <row r="534" spans="1:12" ht="12.75">
      <c r="A534" s="88"/>
      <c r="B534" s="88"/>
      <c r="C534" s="88"/>
      <c r="D534" s="136"/>
      <c r="E534" s="136"/>
      <c r="F534" s="88"/>
      <c r="G534" s="88"/>
      <c r="H534" s="56"/>
      <c r="I534" s="56"/>
      <c r="K534" s="56"/>
      <c r="L534" s="56"/>
    </row>
    <row r="535" spans="1:12" ht="12.75">
      <c r="A535" s="88"/>
      <c r="B535" s="88"/>
      <c r="C535" s="88"/>
      <c r="D535" s="136"/>
      <c r="E535" s="136"/>
      <c r="F535" s="88"/>
      <c r="G535" s="88"/>
      <c r="H535" s="56"/>
      <c r="I535" s="56"/>
      <c r="K535" s="56"/>
      <c r="L535" s="56"/>
    </row>
    <row r="536" spans="1:12" ht="12.75">
      <c r="A536" s="88"/>
      <c r="B536" s="88"/>
      <c r="C536" s="88"/>
      <c r="D536" s="136"/>
      <c r="E536" s="136"/>
      <c r="F536" s="88"/>
      <c r="G536" s="88"/>
      <c r="H536" s="56"/>
      <c r="I536" s="56"/>
      <c r="K536" s="56"/>
      <c r="L536" s="56"/>
    </row>
    <row r="537" spans="1:12" ht="12.75">
      <c r="A537" s="88"/>
      <c r="B537" s="88"/>
      <c r="C537" s="88"/>
      <c r="D537" s="136"/>
      <c r="E537" s="136"/>
      <c r="F537" s="88"/>
      <c r="G537" s="88"/>
      <c r="H537" s="56"/>
      <c r="I537" s="56"/>
      <c r="K537" s="56"/>
      <c r="L537" s="56"/>
    </row>
    <row r="538" spans="1:12" ht="12.75">
      <c r="A538" s="88"/>
      <c r="B538" s="88"/>
      <c r="C538" s="88"/>
      <c r="D538" s="136"/>
      <c r="E538" s="136"/>
      <c r="F538" s="88"/>
      <c r="G538" s="88"/>
      <c r="H538" s="56"/>
      <c r="I538" s="56"/>
      <c r="K538" s="56"/>
      <c r="L538" s="56"/>
    </row>
    <row r="539" spans="1:12" ht="12.75">
      <c r="A539" s="88"/>
      <c r="B539" s="88"/>
      <c r="C539" s="88"/>
      <c r="D539" s="136"/>
      <c r="E539" s="136"/>
      <c r="F539" s="88"/>
      <c r="G539" s="88"/>
      <c r="H539" s="56"/>
      <c r="I539" s="56"/>
      <c r="K539" s="56"/>
      <c r="L539" s="56"/>
    </row>
    <row r="540" spans="1:12" ht="12.75">
      <c r="A540" s="88"/>
      <c r="B540" s="88"/>
      <c r="C540" s="88"/>
      <c r="D540" s="136"/>
      <c r="E540" s="136"/>
      <c r="F540" s="88"/>
      <c r="G540" s="88"/>
      <c r="H540" s="56"/>
      <c r="I540" s="56"/>
      <c r="K540" s="56"/>
      <c r="L540" s="56"/>
    </row>
    <row r="541" spans="1:12" ht="12.75">
      <c r="A541" s="88"/>
      <c r="B541" s="88"/>
      <c r="C541" s="88"/>
      <c r="D541" s="136"/>
      <c r="E541" s="136"/>
      <c r="F541" s="88"/>
      <c r="G541" s="88"/>
      <c r="H541" s="56"/>
      <c r="I541" s="56"/>
      <c r="K541" s="56"/>
      <c r="L541" s="56"/>
    </row>
    <row r="542" spans="1:12" ht="12.75">
      <c r="A542" s="88"/>
      <c r="B542" s="88"/>
      <c r="C542" s="88"/>
      <c r="D542" s="136"/>
      <c r="E542" s="136"/>
      <c r="F542" s="88"/>
      <c r="G542" s="88"/>
      <c r="H542" s="56"/>
      <c r="I542" s="56"/>
      <c r="K542" s="56"/>
      <c r="L542" s="56"/>
    </row>
    <row r="543" spans="1:12" ht="12.75">
      <c r="A543" s="88"/>
      <c r="B543" s="88"/>
      <c r="C543" s="88"/>
      <c r="D543" s="136"/>
      <c r="E543" s="136"/>
      <c r="F543" s="88"/>
      <c r="G543" s="88"/>
      <c r="H543" s="56"/>
      <c r="I543" s="56"/>
      <c r="K543" s="56"/>
      <c r="L543" s="56"/>
    </row>
    <row r="544" spans="1:12" ht="12.75">
      <c r="A544" s="88"/>
      <c r="B544" s="88"/>
      <c r="C544" s="88"/>
      <c r="D544" s="136"/>
      <c r="E544" s="136"/>
      <c r="F544" s="88"/>
      <c r="G544" s="88"/>
      <c r="H544" s="56"/>
      <c r="I544" s="56"/>
      <c r="K544" s="56"/>
      <c r="L544" s="56"/>
    </row>
    <row r="545" spans="1:12" ht="12.75">
      <c r="A545" s="88"/>
      <c r="B545" s="88"/>
      <c r="C545" s="88"/>
      <c r="D545" s="136"/>
      <c r="E545" s="136"/>
      <c r="F545" s="88"/>
      <c r="G545" s="88"/>
      <c r="H545" s="56"/>
      <c r="I545" s="56"/>
      <c r="K545" s="56"/>
      <c r="L545" s="56"/>
    </row>
    <row r="546" spans="1:12" ht="12.75">
      <c r="A546" s="88"/>
      <c r="B546" s="88"/>
      <c r="C546" s="88"/>
      <c r="D546" s="136"/>
      <c r="E546" s="136"/>
      <c r="F546" s="88"/>
      <c r="G546" s="88"/>
      <c r="H546" s="56"/>
      <c r="I546" s="56"/>
      <c r="K546" s="56"/>
      <c r="L546" s="56"/>
    </row>
    <row r="547" spans="1:12" ht="12.75">
      <c r="A547" s="4"/>
      <c r="B547" s="4"/>
      <c r="D547" s="137"/>
      <c r="E547" s="137"/>
      <c r="F547" s="4"/>
      <c r="G547" s="4"/>
      <c r="H547" s="138"/>
      <c r="I547" s="138"/>
      <c r="K547" s="138"/>
      <c r="L547" s="138"/>
    </row>
    <row r="548" spans="1:12" ht="12.75">
      <c r="A548" s="4"/>
      <c r="B548" s="4"/>
      <c r="D548" s="137"/>
      <c r="E548" s="137"/>
      <c r="F548" s="4"/>
      <c r="G548" s="4"/>
      <c r="H548" s="138"/>
      <c r="I548" s="138"/>
      <c r="K548" s="138"/>
      <c r="L548" s="138"/>
    </row>
    <row r="549" spans="1:12" ht="12.75">
      <c r="A549" s="4"/>
      <c r="B549" s="4"/>
      <c r="D549" s="137"/>
      <c r="E549" s="137"/>
      <c r="F549" s="4"/>
      <c r="G549" s="4"/>
      <c r="H549" s="138"/>
      <c r="I549" s="138"/>
      <c r="K549" s="138"/>
      <c r="L549" s="138"/>
    </row>
  </sheetData>
  <sheetProtection/>
  <mergeCells count="20">
    <mergeCell ref="G14:L14"/>
    <mergeCell ref="N26:O26"/>
    <mergeCell ref="P26:Q26"/>
    <mergeCell ref="H26:J26"/>
    <mergeCell ref="D22:I22"/>
    <mergeCell ref="D19:I19"/>
    <mergeCell ref="G17:L17"/>
    <mergeCell ref="F16:L16"/>
    <mergeCell ref="D23:I23"/>
    <mergeCell ref="A24:I24"/>
    <mergeCell ref="A26:A27"/>
    <mergeCell ref="C26:G26"/>
    <mergeCell ref="D20:H20"/>
    <mergeCell ref="D21:H21"/>
    <mergeCell ref="D2:I2"/>
    <mergeCell ref="D3:J3"/>
    <mergeCell ref="D4:K4"/>
    <mergeCell ref="D5:J5"/>
    <mergeCell ref="D6:I6"/>
    <mergeCell ref="G15:M15"/>
  </mergeCells>
  <printOptions/>
  <pageMargins left="0.4330708661417323" right="0.2362204724409449" top="0.5511811023622047" bottom="0.15748031496062992" header="0.31496062992125984" footer="0.31496062992125984"/>
  <pageSetup firstPageNumber="127" useFirstPageNumber="1" horizontalDpi="600" verticalDpi="600" orientation="portrait" paperSize="9" scale="72" r:id="rId1"/>
  <rowBreaks count="4" manualBreakCount="4">
    <brk id="81" max="255" man="1"/>
    <brk id="145" max="255" man="1"/>
    <brk id="228" max="255" man="1"/>
    <brk id="2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572"/>
  <sheetViews>
    <sheetView view="pageBreakPreview" zoomScale="60" zoomScaleNormal="81" workbookViewId="0" topLeftCell="A19">
      <selection activeCell="A261" sqref="A261"/>
    </sheetView>
  </sheetViews>
  <sheetFormatPr defaultColWidth="9.00390625" defaultRowHeight="12.75"/>
  <cols>
    <col min="1" max="1" width="48.375" style="1" customWidth="1"/>
    <col min="2" max="2" width="5.625" style="1" hidden="1" customWidth="1"/>
    <col min="3" max="3" width="11.00390625" style="4" hidden="1" customWidth="1"/>
    <col min="4" max="4" width="9.125" style="2" customWidth="1"/>
    <col min="5" max="5" width="9.375" style="2" customWidth="1"/>
    <col min="6" max="6" width="17.375" style="1" customWidth="1"/>
    <col min="7" max="7" width="9.25390625" style="1" customWidth="1"/>
    <col min="8" max="8" width="16.375" style="5" customWidth="1"/>
    <col min="9" max="9" width="13.25390625" style="5" hidden="1" customWidth="1"/>
    <col min="10" max="10" width="14.253906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96"/>
    </row>
    <row r="2" spans="4:9" s="8" customFormat="1" ht="15" customHeight="1" hidden="1">
      <c r="D2" s="515" t="s">
        <v>63</v>
      </c>
      <c r="E2" s="516"/>
      <c r="F2" s="516"/>
      <c r="G2" s="516"/>
      <c r="H2" s="516"/>
      <c r="I2" s="516"/>
    </row>
    <row r="3" spans="4:10" s="8" customFormat="1" ht="12.75" customHeight="1" hidden="1">
      <c r="D3" s="517" t="s">
        <v>208</v>
      </c>
      <c r="E3" s="518"/>
      <c r="F3" s="518"/>
      <c r="G3" s="518"/>
      <c r="H3" s="518"/>
      <c r="I3" s="518"/>
      <c r="J3" s="518"/>
    </row>
    <row r="4" spans="4:11" s="8" customFormat="1" ht="15" customHeight="1" hidden="1">
      <c r="D4" s="515"/>
      <c r="E4" s="519"/>
      <c r="F4" s="519"/>
      <c r="G4" s="519"/>
      <c r="H4" s="519"/>
      <c r="I4" s="519"/>
      <c r="J4" s="519"/>
      <c r="K4" s="519"/>
    </row>
    <row r="5" spans="4:10" s="8" customFormat="1" ht="15" customHeight="1" hidden="1">
      <c r="D5" s="515" t="s">
        <v>412</v>
      </c>
      <c r="E5" s="519"/>
      <c r="F5" s="519"/>
      <c r="G5" s="519"/>
      <c r="H5" s="519"/>
      <c r="I5" s="519"/>
      <c r="J5" s="519"/>
    </row>
    <row r="6" spans="4:9" s="8" customFormat="1" ht="15" customHeight="1" hidden="1">
      <c r="D6" s="520" t="s">
        <v>426</v>
      </c>
      <c r="E6" s="519"/>
      <c r="F6" s="519"/>
      <c r="G6" s="519"/>
      <c r="H6" s="519"/>
      <c r="I6" s="519"/>
    </row>
    <row r="7" spans="1:10" s="8" customFormat="1" ht="15" customHeight="1" hidden="1">
      <c r="A7" s="268"/>
      <c r="B7" s="268"/>
      <c r="C7" s="268"/>
      <c r="D7" s="269"/>
      <c r="E7" s="267"/>
      <c r="F7" s="267"/>
      <c r="G7" s="267"/>
      <c r="H7" s="267"/>
      <c r="I7" s="267"/>
      <c r="J7" s="268"/>
    </row>
    <row r="8" spans="1:10" s="8" customFormat="1" ht="15" customHeight="1" hidden="1">
      <c r="A8" s="268"/>
      <c r="B8" s="268"/>
      <c r="C8" s="268"/>
      <c r="D8" s="269"/>
      <c r="E8" s="267"/>
      <c r="F8" s="267"/>
      <c r="G8" s="267"/>
      <c r="H8" s="267"/>
      <c r="I8" s="267"/>
      <c r="J8" s="268"/>
    </row>
    <row r="9" spans="1:10" s="8" customFormat="1" ht="15" customHeight="1" hidden="1">
      <c r="A9" s="268"/>
      <c r="B9" s="268"/>
      <c r="C9" s="268"/>
      <c r="D9" s="269"/>
      <c r="E9" s="267"/>
      <c r="F9" s="267"/>
      <c r="G9" s="267"/>
      <c r="H9" s="267"/>
      <c r="I9" s="267"/>
      <c r="J9" s="268"/>
    </row>
    <row r="10" spans="1:10" s="8" customFormat="1" ht="15" customHeight="1" hidden="1">
      <c r="A10" s="268"/>
      <c r="B10" s="268"/>
      <c r="C10" s="268"/>
      <c r="D10" s="269"/>
      <c r="E10" s="267"/>
      <c r="F10" s="267"/>
      <c r="G10" s="267"/>
      <c r="H10" s="267"/>
      <c r="I10" s="267"/>
      <c r="J10" s="268"/>
    </row>
    <row r="11" spans="1:11" s="8" customFormat="1" ht="12.75" customHeight="1" hidden="1">
      <c r="A11" s="268"/>
      <c r="B11" s="268"/>
      <c r="C11" s="268"/>
      <c r="D11" s="269"/>
      <c r="E11" s="268"/>
      <c r="F11" s="268"/>
      <c r="G11" s="282"/>
      <c r="H11" s="268"/>
      <c r="I11" s="268"/>
      <c r="J11" s="267"/>
      <c r="K11" s="261"/>
    </row>
    <row r="12" spans="1:10" s="8" customFormat="1" ht="15" customHeight="1" hidden="1">
      <c r="A12" s="268"/>
      <c r="B12" s="268"/>
      <c r="C12" s="268"/>
      <c r="D12" s="269"/>
      <c r="E12" s="268"/>
      <c r="F12" s="268"/>
      <c r="G12" s="282"/>
      <c r="H12" s="268"/>
      <c r="I12" s="268"/>
      <c r="J12" s="268"/>
    </row>
    <row r="13" spans="1:10" s="8" customFormat="1" ht="15" customHeight="1" hidden="1">
      <c r="A13" s="283"/>
      <c r="B13" s="283"/>
      <c r="C13" s="283"/>
      <c r="D13" s="284" t="s">
        <v>32</v>
      </c>
      <c r="E13" s="284"/>
      <c r="F13" s="284"/>
      <c r="G13" s="285"/>
      <c r="H13" s="283"/>
      <c r="I13" s="283"/>
      <c r="J13" s="268"/>
    </row>
    <row r="14" spans="1:12" s="8" customFormat="1" ht="21" customHeight="1">
      <c r="A14" s="283"/>
      <c r="B14" s="283"/>
      <c r="C14" s="283"/>
      <c r="D14" s="499" t="s">
        <v>286</v>
      </c>
      <c r="E14" s="499"/>
      <c r="F14" s="499"/>
      <c r="G14" s="499"/>
      <c r="H14" s="499"/>
      <c r="I14" s="499"/>
      <c r="J14" s="500"/>
      <c r="K14" s="25"/>
      <c r="L14" s="25"/>
    </row>
    <row r="15" spans="1:10" s="8" customFormat="1" ht="15" customHeight="1">
      <c r="A15" s="283"/>
      <c r="B15" s="283"/>
      <c r="C15" s="283"/>
      <c r="D15" s="499" t="s">
        <v>208</v>
      </c>
      <c r="E15" s="500"/>
      <c r="F15" s="500"/>
      <c r="G15" s="500"/>
      <c r="H15" s="500"/>
      <c r="I15" s="500"/>
      <c r="J15" s="500"/>
    </row>
    <row r="16" spans="1:12" s="8" customFormat="1" ht="15" customHeight="1">
      <c r="A16" s="283"/>
      <c r="B16" s="283"/>
      <c r="C16" s="283"/>
      <c r="D16" s="499" t="s">
        <v>435</v>
      </c>
      <c r="E16" s="500"/>
      <c r="F16" s="500"/>
      <c r="G16" s="500"/>
      <c r="H16" s="500"/>
      <c r="I16" s="500"/>
      <c r="J16" s="500"/>
      <c r="K16" s="103">
        <f>6940436.62-341231.83</f>
        <v>6599204.79</v>
      </c>
      <c r="L16" s="7"/>
    </row>
    <row r="17" spans="1:12" s="8" customFormat="1" ht="19.5" customHeight="1">
      <c r="A17" s="283"/>
      <c r="B17" s="283"/>
      <c r="C17" s="283"/>
      <c r="D17" s="499" t="s">
        <v>595</v>
      </c>
      <c r="E17" s="499"/>
      <c r="F17" s="499"/>
      <c r="G17" s="500"/>
      <c r="H17" s="500"/>
      <c r="I17" s="500"/>
      <c r="J17" s="500"/>
      <c r="K17" s="103"/>
      <c r="L17" s="7"/>
    </row>
    <row r="18" spans="1:10" s="8" customFormat="1" ht="18.75">
      <c r="A18" s="283"/>
      <c r="B18" s="283"/>
      <c r="C18" s="283"/>
      <c r="D18" s="526"/>
      <c r="E18" s="526"/>
      <c r="F18" s="526"/>
      <c r="G18" s="526"/>
      <c r="H18" s="526"/>
      <c r="I18" s="526"/>
      <c r="J18" s="268"/>
    </row>
    <row r="19" spans="1:21" ht="69" customHeight="1">
      <c r="A19" s="527" t="s">
        <v>499</v>
      </c>
      <c r="B19" s="527"/>
      <c r="C19" s="527"/>
      <c r="D19" s="527"/>
      <c r="E19" s="527"/>
      <c r="F19" s="527"/>
      <c r="G19" s="527"/>
      <c r="H19" s="527"/>
      <c r="I19" s="527"/>
      <c r="J19" s="503"/>
      <c r="K19" s="1"/>
      <c r="L19" s="1"/>
      <c r="T19" s="220">
        <f>H24+152.1</f>
        <v>15657.749999999998</v>
      </c>
      <c r="U19" s="220">
        <f>I24+305.5</f>
        <v>6904.7</v>
      </c>
    </row>
    <row r="20" spans="1:12" ht="1.5" customHeight="1" hidden="1">
      <c r="A20" s="348"/>
      <c r="B20" s="348"/>
      <c r="C20" s="349"/>
      <c r="D20" s="350"/>
      <c r="E20" s="350"/>
      <c r="F20" s="351"/>
      <c r="G20" s="351"/>
      <c r="H20" s="352"/>
      <c r="I20" s="352"/>
      <c r="J20" s="286"/>
      <c r="K20" s="56"/>
      <c r="L20" s="56"/>
    </row>
    <row r="21" spans="1:17" ht="40.5" customHeight="1">
      <c r="A21" s="510" t="s">
        <v>158</v>
      </c>
      <c r="B21" s="49"/>
      <c r="C21" s="512" t="s">
        <v>92</v>
      </c>
      <c r="D21" s="513"/>
      <c r="E21" s="513"/>
      <c r="F21" s="513"/>
      <c r="G21" s="514"/>
      <c r="H21" s="528" t="s">
        <v>596</v>
      </c>
      <c r="I21" s="529"/>
      <c r="J21" s="530"/>
      <c r="K21" s="445" t="s">
        <v>135</v>
      </c>
      <c r="L21" s="175" t="s">
        <v>135</v>
      </c>
      <c r="N21" s="522" t="s">
        <v>58</v>
      </c>
      <c r="O21" s="523"/>
      <c r="P21" s="522" t="s">
        <v>59</v>
      </c>
      <c r="Q21" s="523"/>
    </row>
    <row r="22" spans="1:17" ht="82.5" customHeight="1">
      <c r="A22" s="511"/>
      <c r="B22" s="49"/>
      <c r="C22" s="48" t="s">
        <v>93</v>
      </c>
      <c r="D22" s="353" t="s">
        <v>90</v>
      </c>
      <c r="E22" s="48" t="s">
        <v>89</v>
      </c>
      <c r="F22" s="48" t="s">
        <v>117</v>
      </c>
      <c r="G22" s="48" t="s">
        <v>118</v>
      </c>
      <c r="H22" s="48">
        <v>2023</v>
      </c>
      <c r="I22" s="48">
        <v>2021</v>
      </c>
      <c r="J22" s="49">
        <v>2024</v>
      </c>
      <c r="K22" s="445">
        <v>2018</v>
      </c>
      <c r="L22" s="175">
        <v>2019</v>
      </c>
      <c r="N22" s="39">
        <v>2018</v>
      </c>
      <c r="O22" s="39">
        <v>2019</v>
      </c>
      <c r="P22" s="39">
        <v>2018</v>
      </c>
      <c r="Q22" s="39">
        <v>2019</v>
      </c>
    </row>
    <row r="23" spans="1:17" s="3" customFormat="1" ht="24" customHeight="1">
      <c r="A23" s="49">
        <v>1</v>
      </c>
      <c r="B23" s="49"/>
      <c r="C23" s="354">
        <v>2</v>
      </c>
      <c r="D23" s="49">
        <v>3</v>
      </c>
      <c r="E23" s="49">
        <v>4</v>
      </c>
      <c r="F23" s="49">
        <v>5</v>
      </c>
      <c r="G23" s="49">
        <v>6</v>
      </c>
      <c r="H23" s="49">
        <v>7</v>
      </c>
      <c r="I23" s="49">
        <v>7</v>
      </c>
      <c r="J23" s="457"/>
      <c r="K23" s="446">
        <v>7</v>
      </c>
      <c r="L23" s="109">
        <v>7</v>
      </c>
      <c r="N23" s="185"/>
      <c r="O23" s="185"/>
      <c r="P23" s="185"/>
      <c r="Q23" s="185"/>
    </row>
    <row r="24" spans="1:17" s="4" customFormat="1" ht="15.75">
      <c r="A24" s="344" t="s">
        <v>21</v>
      </c>
      <c r="B24" s="344"/>
      <c r="C24" s="355" t="s">
        <v>190</v>
      </c>
      <c r="D24" s="355"/>
      <c r="E24" s="355"/>
      <c r="F24" s="355"/>
      <c r="G24" s="356"/>
      <c r="H24" s="357">
        <f>H25+H101+H112+H127+H133+H159+H215+H223+H246+H252+H258</f>
        <v>15505.649999999998</v>
      </c>
      <c r="I24" s="357">
        <f>I25+I101+I112+I133+I159+I215+I223+I246+I252+I258</f>
        <v>6599.2</v>
      </c>
      <c r="J24" s="357">
        <f>J25+J101+J112+J127+J133+J159+J215+J223+J246+J252+J258</f>
        <v>10411.150000000001</v>
      </c>
      <c r="K24" s="447">
        <f>K25+K101+K112+K133+K159+K215+K223+K246+K252+K258</f>
        <v>8657.599999999999</v>
      </c>
      <c r="L24" s="176">
        <f>L25+L101+L112+L133+L159+L215+L223+L246+L252+L258</f>
        <v>8689.2</v>
      </c>
      <c r="N24" s="186">
        <f>H24-K24</f>
        <v>6848.049999999999</v>
      </c>
      <c r="O24" s="186">
        <f>I24-L24</f>
        <v>-2090.000000000001</v>
      </c>
      <c r="P24" s="186">
        <f>H24/K24*100</f>
        <v>179.09871095915727</v>
      </c>
      <c r="Q24" s="186">
        <f>I24/L24*100</f>
        <v>75.94715278736822</v>
      </c>
    </row>
    <row r="25" spans="1:17" s="4" customFormat="1" ht="15.75">
      <c r="A25" s="344" t="s">
        <v>14</v>
      </c>
      <c r="B25" s="344"/>
      <c r="C25" s="355" t="s">
        <v>190</v>
      </c>
      <c r="D25" s="355" t="s">
        <v>159</v>
      </c>
      <c r="E25" s="355"/>
      <c r="F25" s="355"/>
      <c r="G25" s="356"/>
      <c r="H25" s="357">
        <f>H26+H37+H75+H80+H70</f>
        <v>4834.61</v>
      </c>
      <c r="I25" s="357">
        <f>I26+I37+I75+I80+I70</f>
        <v>2828.1</v>
      </c>
      <c r="J25" s="357">
        <f>J26+J37+J75+J80+J70</f>
        <v>5058.6</v>
      </c>
      <c r="K25" s="447">
        <f>K26+K37+K75+K80+K70</f>
        <v>3771.7000000000003</v>
      </c>
      <c r="L25" s="176">
        <f>L26+L37+L75+L80+L70</f>
        <v>3771.7000000000003</v>
      </c>
      <c r="N25" s="186">
        <f aca="true" t="shared" si="0" ref="N25:O99">H25-K25</f>
        <v>1062.9099999999994</v>
      </c>
      <c r="O25" s="186">
        <f t="shared" si="0"/>
        <v>-943.6000000000004</v>
      </c>
      <c r="P25" s="186">
        <f aca="true" t="shared" si="1" ref="P25:Q99">H25/K25*100</f>
        <v>128.18119150515682</v>
      </c>
      <c r="Q25" s="186">
        <f t="shared" si="1"/>
        <v>74.98210356072858</v>
      </c>
    </row>
    <row r="26" spans="1:17" ht="52.5" customHeight="1">
      <c r="A26" s="358" t="s">
        <v>38</v>
      </c>
      <c r="B26" s="358"/>
      <c r="C26" s="355" t="s">
        <v>190</v>
      </c>
      <c r="D26" s="355" t="s">
        <v>159</v>
      </c>
      <c r="E26" s="355" t="s">
        <v>160</v>
      </c>
      <c r="F26" s="355"/>
      <c r="G26" s="356"/>
      <c r="H26" s="357">
        <f aca="true" t="shared" si="2" ref="H26:L27">H27</f>
        <v>564.51</v>
      </c>
      <c r="I26" s="357">
        <f t="shared" si="2"/>
        <v>700</v>
      </c>
      <c r="J26" s="357">
        <f t="shared" si="2"/>
        <v>846.3</v>
      </c>
      <c r="K26" s="447">
        <f t="shared" si="2"/>
        <v>728.7</v>
      </c>
      <c r="L26" s="176">
        <f t="shared" si="2"/>
        <v>728.7</v>
      </c>
      <c r="N26" s="186">
        <f t="shared" si="0"/>
        <v>-164.19000000000005</v>
      </c>
      <c r="O26" s="186">
        <f t="shared" si="0"/>
        <v>-28.700000000000045</v>
      </c>
      <c r="P26" s="186">
        <f t="shared" si="1"/>
        <v>77.46809386578838</v>
      </c>
      <c r="Q26" s="186">
        <f t="shared" si="1"/>
        <v>96.06147934678194</v>
      </c>
    </row>
    <row r="27" spans="1:17" ht="34.5" customHeight="1">
      <c r="A27" s="339" t="s">
        <v>528</v>
      </c>
      <c r="B27" s="358"/>
      <c r="C27" s="355" t="s">
        <v>190</v>
      </c>
      <c r="D27" s="355" t="s">
        <v>159</v>
      </c>
      <c r="E27" s="355" t="s">
        <v>160</v>
      </c>
      <c r="F27" s="355" t="s">
        <v>355</v>
      </c>
      <c r="G27" s="356"/>
      <c r="H27" s="357">
        <f t="shared" si="2"/>
        <v>564.51</v>
      </c>
      <c r="I27" s="357">
        <f t="shared" si="2"/>
        <v>700</v>
      </c>
      <c r="J27" s="357">
        <f t="shared" si="2"/>
        <v>846.3</v>
      </c>
      <c r="K27" s="447">
        <f t="shared" si="2"/>
        <v>728.7</v>
      </c>
      <c r="L27" s="176">
        <f t="shared" si="2"/>
        <v>728.7</v>
      </c>
      <c r="N27" s="186">
        <f t="shared" si="0"/>
        <v>-164.19000000000005</v>
      </c>
      <c r="O27" s="186">
        <f t="shared" si="0"/>
        <v>-28.700000000000045</v>
      </c>
      <c r="P27" s="186">
        <f t="shared" si="1"/>
        <v>77.46809386578838</v>
      </c>
      <c r="Q27" s="186">
        <f t="shared" si="1"/>
        <v>96.06147934678194</v>
      </c>
    </row>
    <row r="28" spans="1:17" ht="45" customHeight="1">
      <c r="A28" s="340" t="s">
        <v>529</v>
      </c>
      <c r="B28" s="348"/>
      <c r="C28" s="355" t="s">
        <v>190</v>
      </c>
      <c r="D28" s="355" t="s">
        <v>159</v>
      </c>
      <c r="E28" s="355" t="s">
        <v>160</v>
      </c>
      <c r="F28" s="355" t="s">
        <v>531</v>
      </c>
      <c r="G28" s="356"/>
      <c r="H28" s="357">
        <f>H29+H32+H34</f>
        <v>564.51</v>
      </c>
      <c r="I28" s="357">
        <f>I29+I32+I34</f>
        <v>700</v>
      </c>
      <c r="J28" s="357">
        <f>J29+J32+J34</f>
        <v>846.3</v>
      </c>
      <c r="K28" s="447">
        <f>K29+K32+K34</f>
        <v>728.7</v>
      </c>
      <c r="L28" s="176">
        <f>L29+L32+L34</f>
        <v>728.7</v>
      </c>
      <c r="N28" s="186">
        <f t="shared" si="0"/>
        <v>-164.19000000000005</v>
      </c>
      <c r="O28" s="186">
        <f t="shared" si="0"/>
        <v>-28.700000000000045</v>
      </c>
      <c r="P28" s="186">
        <f t="shared" si="1"/>
        <v>77.46809386578838</v>
      </c>
      <c r="Q28" s="186">
        <f t="shared" si="1"/>
        <v>96.06147934678194</v>
      </c>
    </row>
    <row r="29" spans="1:17" ht="15.75">
      <c r="A29" s="341" t="s">
        <v>530</v>
      </c>
      <c r="B29" s="343"/>
      <c r="C29" s="356" t="s">
        <v>190</v>
      </c>
      <c r="D29" s="356" t="s">
        <v>159</v>
      </c>
      <c r="E29" s="356" t="s">
        <v>160</v>
      </c>
      <c r="F29" s="356" t="s">
        <v>532</v>
      </c>
      <c r="G29" s="356"/>
      <c r="H29" s="359">
        <f>H31</f>
        <v>564.51</v>
      </c>
      <c r="I29" s="359">
        <f>I31</f>
        <v>0</v>
      </c>
      <c r="J29" s="359">
        <f>J31</f>
        <v>846.3</v>
      </c>
      <c r="K29" s="448">
        <f>K31</f>
        <v>0</v>
      </c>
      <c r="L29" s="177">
        <f>L31</f>
        <v>0</v>
      </c>
      <c r="N29" s="186">
        <f t="shared" si="0"/>
        <v>564.51</v>
      </c>
      <c r="O29" s="186">
        <f t="shared" si="0"/>
        <v>0</v>
      </c>
      <c r="P29" s="186" t="e">
        <f t="shared" si="1"/>
        <v>#DIV/0!</v>
      </c>
      <c r="Q29" s="186" t="e">
        <f t="shared" si="1"/>
        <v>#DIV/0!</v>
      </c>
    </row>
    <row r="30" spans="1:17" ht="37.5" customHeight="1">
      <c r="A30" s="342" t="s">
        <v>533</v>
      </c>
      <c r="B30" s="343"/>
      <c r="C30" s="356"/>
      <c r="D30" s="356" t="s">
        <v>159</v>
      </c>
      <c r="E30" s="356" t="s">
        <v>160</v>
      </c>
      <c r="F30" s="356" t="s">
        <v>534</v>
      </c>
      <c r="G30" s="356"/>
      <c r="H30" s="359"/>
      <c r="I30" s="359"/>
      <c r="J30" s="359"/>
      <c r="K30" s="448"/>
      <c r="L30" s="177"/>
      <c r="N30" s="186"/>
      <c r="O30" s="186"/>
      <c r="P30" s="186"/>
      <c r="Q30" s="186"/>
    </row>
    <row r="31" spans="1:17" ht="73.5" customHeight="1">
      <c r="A31" s="343" t="s">
        <v>151</v>
      </c>
      <c r="B31" s="343"/>
      <c r="C31" s="356" t="s">
        <v>190</v>
      </c>
      <c r="D31" s="356" t="s">
        <v>159</v>
      </c>
      <c r="E31" s="356" t="s">
        <v>160</v>
      </c>
      <c r="F31" s="356" t="s">
        <v>534</v>
      </c>
      <c r="G31" s="356" t="s">
        <v>152</v>
      </c>
      <c r="H31" s="359">
        <v>564.51</v>
      </c>
      <c r="I31" s="359"/>
      <c r="J31" s="359">
        <v>846.3</v>
      </c>
      <c r="K31" s="448"/>
      <c r="L31" s="177"/>
      <c r="N31" s="186">
        <f t="shared" si="0"/>
        <v>564.51</v>
      </c>
      <c r="O31" s="186">
        <f t="shared" si="0"/>
        <v>0</v>
      </c>
      <c r="P31" s="186" t="e">
        <f t="shared" si="1"/>
        <v>#DIV/0!</v>
      </c>
      <c r="Q31" s="186" t="e">
        <f t="shared" si="1"/>
        <v>#DIV/0!</v>
      </c>
    </row>
    <row r="32" spans="1:17" ht="21" customHeight="1" hidden="1">
      <c r="A32" s="342" t="s">
        <v>348</v>
      </c>
      <c r="B32" s="342"/>
      <c r="C32" s="356" t="s">
        <v>190</v>
      </c>
      <c r="D32" s="356" t="s">
        <v>159</v>
      </c>
      <c r="E32" s="356" t="s">
        <v>160</v>
      </c>
      <c r="F32" s="356" t="s">
        <v>347</v>
      </c>
      <c r="G32" s="356"/>
      <c r="H32" s="360">
        <v>0</v>
      </c>
      <c r="I32" s="360">
        <f>I33</f>
        <v>700</v>
      </c>
      <c r="J32" s="360">
        <v>0</v>
      </c>
      <c r="K32" s="449">
        <f>K33</f>
        <v>728.7</v>
      </c>
      <c r="L32" s="178">
        <f>L33</f>
        <v>728.7</v>
      </c>
      <c r="N32" s="186">
        <f t="shared" si="0"/>
        <v>-728.7</v>
      </c>
      <c r="O32" s="186">
        <f t="shared" si="0"/>
        <v>-28.700000000000045</v>
      </c>
      <c r="P32" s="186">
        <f t="shared" si="1"/>
        <v>0</v>
      </c>
      <c r="Q32" s="186">
        <f t="shared" si="1"/>
        <v>96.06147934678194</v>
      </c>
    </row>
    <row r="33" spans="1:17" ht="79.5" customHeight="1" hidden="1">
      <c r="A33" s="361" t="s">
        <v>151</v>
      </c>
      <c r="B33" s="361"/>
      <c r="C33" s="356" t="s">
        <v>190</v>
      </c>
      <c r="D33" s="356" t="s">
        <v>159</v>
      </c>
      <c r="E33" s="356" t="s">
        <v>160</v>
      </c>
      <c r="F33" s="356" t="s">
        <v>347</v>
      </c>
      <c r="G33" s="356" t="s">
        <v>152</v>
      </c>
      <c r="H33" s="359">
        <v>0</v>
      </c>
      <c r="I33" s="359">
        <v>700</v>
      </c>
      <c r="J33" s="359">
        <v>0</v>
      </c>
      <c r="K33" s="448">
        <v>728.7</v>
      </c>
      <c r="L33" s="177">
        <v>728.7</v>
      </c>
      <c r="N33" s="186">
        <f t="shared" si="0"/>
        <v>-728.7</v>
      </c>
      <c r="O33" s="186">
        <f t="shared" si="0"/>
        <v>-28.700000000000045</v>
      </c>
      <c r="P33" s="186">
        <f t="shared" si="1"/>
        <v>0</v>
      </c>
      <c r="Q33" s="186">
        <f t="shared" si="1"/>
        <v>96.06147934678194</v>
      </c>
    </row>
    <row r="34" spans="1:17" ht="63" hidden="1">
      <c r="A34" s="362" t="s">
        <v>284</v>
      </c>
      <c r="B34" s="362"/>
      <c r="C34" s="356" t="s">
        <v>190</v>
      </c>
      <c r="D34" s="356" t="s">
        <v>159</v>
      </c>
      <c r="E34" s="356" t="s">
        <v>160</v>
      </c>
      <c r="F34" s="356" t="s">
        <v>74</v>
      </c>
      <c r="G34" s="356"/>
      <c r="H34" s="359">
        <f>H35</f>
        <v>0</v>
      </c>
      <c r="I34" s="359">
        <f>I35</f>
        <v>0</v>
      </c>
      <c r="J34" s="359">
        <f>J35</f>
        <v>0</v>
      </c>
      <c r="K34" s="448">
        <f>K35</f>
        <v>0</v>
      </c>
      <c r="L34" s="177">
        <f>L35</f>
        <v>0</v>
      </c>
      <c r="N34" s="186">
        <f t="shared" si="0"/>
        <v>0</v>
      </c>
      <c r="O34" s="186">
        <f t="shared" si="0"/>
        <v>0</v>
      </c>
      <c r="P34" s="186" t="e">
        <f t="shared" si="1"/>
        <v>#DIV/0!</v>
      </c>
      <c r="Q34" s="186" t="e">
        <f t="shared" si="1"/>
        <v>#DIV/0!</v>
      </c>
    </row>
    <row r="35" spans="1:17" ht="75.75" customHeight="1" hidden="1">
      <c r="A35" s="361" t="s">
        <v>151</v>
      </c>
      <c r="B35" s="361"/>
      <c r="C35" s="356" t="s">
        <v>190</v>
      </c>
      <c r="D35" s="356" t="s">
        <v>159</v>
      </c>
      <c r="E35" s="356" t="s">
        <v>160</v>
      </c>
      <c r="F35" s="356" t="s">
        <v>74</v>
      </c>
      <c r="G35" s="356" t="s">
        <v>152</v>
      </c>
      <c r="H35" s="363"/>
      <c r="I35" s="363"/>
      <c r="J35" s="363"/>
      <c r="K35" s="296"/>
      <c r="L35" s="179"/>
      <c r="N35" s="186">
        <f t="shared" si="0"/>
        <v>0</v>
      </c>
      <c r="O35" s="186">
        <f t="shared" si="0"/>
        <v>0</v>
      </c>
      <c r="P35" s="186" t="e">
        <f t="shared" si="1"/>
        <v>#DIV/0!</v>
      </c>
      <c r="Q35" s="186" t="e">
        <f t="shared" si="1"/>
        <v>#DIV/0!</v>
      </c>
    </row>
    <row r="36" spans="1:17" ht="15.75" hidden="1">
      <c r="A36" s="342" t="s">
        <v>165</v>
      </c>
      <c r="B36" s="342"/>
      <c r="C36" s="356" t="s">
        <v>190</v>
      </c>
      <c r="D36" s="356" t="s">
        <v>159</v>
      </c>
      <c r="E36" s="356" t="s">
        <v>160</v>
      </c>
      <c r="F36" s="356" t="s">
        <v>41</v>
      </c>
      <c r="G36" s="356" t="s">
        <v>152</v>
      </c>
      <c r="H36" s="363"/>
      <c r="I36" s="363"/>
      <c r="J36" s="363"/>
      <c r="K36" s="296"/>
      <c r="L36" s="179"/>
      <c r="N36" s="186">
        <f t="shared" si="0"/>
        <v>0</v>
      </c>
      <c r="O36" s="186">
        <f t="shared" si="0"/>
        <v>0</v>
      </c>
      <c r="P36" s="186" t="e">
        <f t="shared" si="1"/>
        <v>#DIV/0!</v>
      </c>
      <c r="Q36" s="186" t="e">
        <f t="shared" si="1"/>
        <v>#DIV/0!</v>
      </c>
    </row>
    <row r="37" spans="1:17" s="9" customFormat="1" ht="48.75" customHeight="1">
      <c r="A37" s="344" t="s">
        <v>43</v>
      </c>
      <c r="B37" s="344"/>
      <c r="C37" s="355" t="s">
        <v>190</v>
      </c>
      <c r="D37" s="355" t="s">
        <v>159</v>
      </c>
      <c r="E37" s="355" t="s">
        <v>170</v>
      </c>
      <c r="F37" s="355"/>
      <c r="G37" s="355"/>
      <c r="H37" s="364">
        <f>H38</f>
        <v>4262.099999999999</v>
      </c>
      <c r="I37" s="364">
        <f>I38</f>
        <v>2123.4</v>
      </c>
      <c r="J37" s="364">
        <f>J38</f>
        <v>4204.3</v>
      </c>
      <c r="K37" s="450">
        <f>K38</f>
        <v>3038.4</v>
      </c>
      <c r="L37" s="180">
        <f>L38</f>
        <v>3038.4</v>
      </c>
      <c r="N37" s="186">
        <f t="shared" si="0"/>
        <v>1223.6999999999994</v>
      </c>
      <c r="O37" s="186">
        <f t="shared" si="0"/>
        <v>-915</v>
      </c>
      <c r="P37" s="186">
        <f t="shared" si="1"/>
        <v>140.27448657187992</v>
      </c>
      <c r="Q37" s="186">
        <f t="shared" si="1"/>
        <v>69.88546603475514</v>
      </c>
    </row>
    <row r="38" spans="1:17" s="9" customFormat="1" ht="33.75" customHeight="1">
      <c r="A38" s="339" t="s">
        <v>528</v>
      </c>
      <c r="B38" s="358"/>
      <c r="C38" s="355" t="s">
        <v>190</v>
      </c>
      <c r="D38" s="355" t="s">
        <v>159</v>
      </c>
      <c r="E38" s="355" t="s">
        <v>170</v>
      </c>
      <c r="F38" s="355" t="s">
        <v>355</v>
      </c>
      <c r="G38" s="355"/>
      <c r="H38" s="357">
        <f>H48+H40</f>
        <v>4262.099999999999</v>
      </c>
      <c r="I38" s="357">
        <f>I48</f>
        <v>2123.4</v>
      </c>
      <c r="J38" s="357">
        <f>J48+J40</f>
        <v>4204.3</v>
      </c>
      <c r="K38" s="447">
        <f>K48</f>
        <v>3038.4</v>
      </c>
      <c r="L38" s="176">
        <f>L48</f>
        <v>3038.4</v>
      </c>
      <c r="N38" s="186">
        <f t="shared" si="0"/>
        <v>1223.6999999999994</v>
      </c>
      <c r="O38" s="186">
        <f t="shared" si="0"/>
        <v>-915</v>
      </c>
      <c r="P38" s="186">
        <f t="shared" si="1"/>
        <v>140.27448657187992</v>
      </c>
      <c r="Q38" s="186">
        <f t="shared" si="1"/>
        <v>69.88546603475514</v>
      </c>
    </row>
    <row r="39" spans="1:17" s="9" customFormat="1" ht="51" customHeight="1">
      <c r="A39" s="340" t="s">
        <v>529</v>
      </c>
      <c r="B39" s="358"/>
      <c r="C39" s="355"/>
      <c r="D39" s="355" t="s">
        <v>159</v>
      </c>
      <c r="E39" s="355" t="s">
        <v>170</v>
      </c>
      <c r="F39" s="355" t="s">
        <v>531</v>
      </c>
      <c r="G39" s="355"/>
      <c r="H39" s="357"/>
      <c r="I39" s="357"/>
      <c r="J39" s="357"/>
      <c r="K39" s="447"/>
      <c r="L39" s="176"/>
      <c r="N39" s="186"/>
      <c r="O39" s="186"/>
      <c r="P39" s="186"/>
      <c r="Q39" s="186"/>
    </row>
    <row r="40" spans="1:17" s="9" customFormat="1" ht="34.5" customHeight="1">
      <c r="A40" s="343" t="s">
        <v>354</v>
      </c>
      <c r="B40" s="343"/>
      <c r="C40" s="356" t="s">
        <v>190</v>
      </c>
      <c r="D40" s="356" t="s">
        <v>159</v>
      </c>
      <c r="E40" s="356" t="s">
        <v>170</v>
      </c>
      <c r="F40" s="356" t="s">
        <v>535</v>
      </c>
      <c r="G40" s="356"/>
      <c r="H40" s="363">
        <f>H41</f>
        <v>0.7</v>
      </c>
      <c r="I40" s="357"/>
      <c r="J40" s="363">
        <f>J41</f>
        <v>0.7</v>
      </c>
      <c r="K40" s="447"/>
      <c r="L40" s="176"/>
      <c r="N40" s="186"/>
      <c r="O40" s="186"/>
      <c r="P40" s="186"/>
      <c r="Q40" s="186"/>
    </row>
    <row r="41" spans="1:17" s="9" customFormat="1" ht="92.25" customHeight="1">
      <c r="A41" s="93" t="s">
        <v>256</v>
      </c>
      <c r="B41" s="93"/>
      <c r="C41" s="356" t="s">
        <v>190</v>
      </c>
      <c r="D41" s="356" t="s">
        <v>159</v>
      </c>
      <c r="E41" s="356" t="s">
        <v>170</v>
      </c>
      <c r="F41" s="356" t="s">
        <v>536</v>
      </c>
      <c r="G41" s="355"/>
      <c r="H41" s="363">
        <f>H42</f>
        <v>0.7</v>
      </c>
      <c r="I41" s="357"/>
      <c r="J41" s="363">
        <f>J42</f>
        <v>0.7</v>
      </c>
      <c r="K41" s="447"/>
      <c r="L41" s="176"/>
      <c r="N41" s="186"/>
      <c r="O41" s="186"/>
      <c r="P41" s="186"/>
      <c r="Q41" s="186"/>
    </row>
    <row r="42" spans="1:17" s="9" customFormat="1" ht="47.25">
      <c r="A42" s="342" t="s">
        <v>257</v>
      </c>
      <c r="B42" s="342"/>
      <c r="C42" s="356" t="s">
        <v>190</v>
      </c>
      <c r="D42" s="356" t="s">
        <v>159</v>
      </c>
      <c r="E42" s="356" t="s">
        <v>170</v>
      </c>
      <c r="F42" s="356" t="s">
        <v>536</v>
      </c>
      <c r="G42" s="356" t="s">
        <v>162</v>
      </c>
      <c r="H42" s="363">
        <v>0.7</v>
      </c>
      <c r="I42" s="357"/>
      <c r="J42" s="363">
        <v>0.7</v>
      </c>
      <c r="K42" s="447"/>
      <c r="L42" s="176"/>
      <c r="N42" s="186"/>
      <c r="O42" s="186"/>
      <c r="P42" s="186"/>
      <c r="Q42" s="186"/>
    </row>
    <row r="43" spans="1:17" s="9" customFormat="1" ht="15.75" hidden="1">
      <c r="A43" s="358"/>
      <c r="B43" s="358"/>
      <c r="C43" s="355"/>
      <c r="D43" s="355"/>
      <c r="E43" s="355"/>
      <c r="F43" s="355"/>
      <c r="G43" s="355"/>
      <c r="H43" s="357"/>
      <c r="I43" s="357"/>
      <c r="J43" s="357"/>
      <c r="K43" s="447"/>
      <c r="L43" s="176"/>
      <c r="N43" s="186"/>
      <c r="O43" s="186"/>
      <c r="P43" s="186"/>
      <c r="Q43" s="186"/>
    </row>
    <row r="44" spans="1:17" s="9" customFormat="1" ht="15.75" hidden="1">
      <c r="A44" s="358"/>
      <c r="B44" s="358"/>
      <c r="C44" s="355"/>
      <c r="D44" s="355"/>
      <c r="E44" s="355"/>
      <c r="F44" s="355"/>
      <c r="G44" s="355"/>
      <c r="H44" s="357"/>
      <c r="I44" s="357"/>
      <c r="J44" s="357"/>
      <c r="K44" s="447"/>
      <c r="L44" s="176"/>
      <c r="N44" s="186"/>
      <c r="O44" s="186"/>
      <c r="P44" s="186"/>
      <c r="Q44" s="186"/>
    </row>
    <row r="45" spans="1:17" s="9" customFormat="1" ht="15.75" hidden="1">
      <c r="A45" s="358"/>
      <c r="B45" s="358"/>
      <c r="C45" s="355"/>
      <c r="D45" s="355"/>
      <c r="E45" s="355"/>
      <c r="F45" s="355"/>
      <c r="G45" s="355"/>
      <c r="H45" s="357"/>
      <c r="I45" s="357"/>
      <c r="J45" s="357"/>
      <c r="K45" s="447"/>
      <c r="L45" s="176"/>
      <c r="N45" s="186"/>
      <c r="O45" s="186"/>
      <c r="P45" s="186"/>
      <c r="Q45" s="186"/>
    </row>
    <row r="46" spans="1:17" s="9" customFormat="1" ht="15.75" hidden="1">
      <c r="A46" s="358"/>
      <c r="B46" s="358"/>
      <c r="C46" s="355"/>
      <c r="D46" s="355"/>
      <c r="E46" s="355"/>
      <c r="F46" s="355"/>
      <c r="G46" s="355"/>
      <c r="H46" s="357"/>
      <c r="I46" s="357"/>
      <c r="J46" s="357"/>
      <c r="K46" s="447"/>
      <c r="L46" s="176"/>
      <c r="N46" s="186"/>
      <c r="O46" s="186"/>
      <c r="P46" s="186"/>
      <c r="Q46" s="186"/>
    </row>
    <row r="47" spans="1:17" s="9" customFormat="1" ht="15.75" hidden="1">
      <c r="A47" s="358"/>
      <c r="B47" s="358"/>
      <c r="C47" s="355"/>
      <c r="D47" s="355"/>
      <c r="E47" s="355"/>
      <c r="F47" s="355"/>
      <c r="G47" s="355"/>
      <c r="H47" s="357"/>
      <c r="I47" s="357"/>
      <c r="J47" s="357"/>
      <c r="K47" s="447"/>
      <c r="L47" s="176"/>
      <c r="N47" s="186"/>
      <c r="O47" s="186"/>
      <c r="P47" s="186"/>
      <c r="Q47" s="186"/>
    </row>
    <row r="48" spans="1:17" ht="18.75" customHeight="1">
      <c r="A48" s="343" t="s">
        <v>530</v>
      </c>
      <c r="B48" s="343"/>
      <c r="C48" s="356" t="s">
        <v>190</v>
      </c>
      <c r="D48" s="356" t="s">
        <v>159</v>
      </c>
      <c r="E48" s="356" t="s">
        <v>170</v>
      </c>
      <c r="F48" s="356" t="s">
        <v>532</v>
      </c>
      <c r="G48" s="356"/>
      <c r="H48" s="363">
        <f>H49+H54+H67</f>
        <v>4261.4</v>
      </c>
      <c r="I48" s="363">
        <f>I49+I54+I67</f>
        <v>2123.4</v>
      </c>
      <c r="J48" s="363">
        <f>J49+J54+J67</f>
        <v>4203.6</v>
      </c>
      <c r="K48" s="296">
        <f>K49+K54+K67</f>
        <v>3038.4</v>
      </c>
      <c r="L48" s="179">
        <f>L49+L54+L67</f>
        <v>3038.4</v>
      </c>
      <c r="N48" s="186">
        <f t="shared" si="0"/>
        <v>1222.9999999999995</v>
      </c>
      <c r="O48" s="186">
        <f t="shared" si="0"/>
        <v>-915</v>
      </c>
      <c r="P48" s="186">
        <f t="shared" si="1"/>
        <v>140.25144813059504</v>
      </c>
      <c r="Q48" s="186">
        <f t="shared" si="1"/>
        <v>69.88546603475514</v>
      </c>
    </row>
    <row r="49" spans="1:17" ht="31.5" hidden="1">
      <c r="A49" s="343" t="s">
        <v>346</v>
      </c>
      <c r="B49" s="343"/>
      <c r="C49" s="356" t="s">
        <v>190</v>
      </c>
      <c r="D49" s="356" t="s">
        <v>159</v>
      </c>
      <c r="E49" s="356" t="s">
        <v>170</v>
      </c>
      <c r="F49" s="356" t="s">
        <v>349</v>
      </c>
      <c r="G49" s="356"/>
      <c r="H49" s="360">
        <f>H50</f>
        <v>0</v>
      </c>
      <c r="I49" s="360">
        <f>I50</f>
        <v>0</v>
      </c>
      <c r="J49" s="360">
        <f>J50</f>
        <v>0</v>
      </c>
      <c r="K49" s="449">
        <f>K50</f>
        <v>634.1</v>
      </c>
      <c r="L49" s="178">
        <f>L50</f>
        <v>634.1</v>
      </c>
      <c r="N49" s="186">
        <f t="shared" si="0"/>
        <v>-634.1</v>
      </c>
      <c r="O49" s="186">
        <f t="shared" si="0"/>
        <v>-634.1</v>
      </c>
      <c r="P49" s="186">
        <f t="shared" si="1"/>
        <v>0</v>
      </c>
      <c r="Q49" s="186">
        <f t="shared" si="1"/>
        <v>0</v>
      </c>
    </row>
    <row r="50" spans="1:17" ht="82.5" customHeight="1" hidden="1">
      <c r="A50" s="361" t="s">
        <v>151</v>
      </c>
      <c r="B50" s="361"/>
      <c r="C50" s="356" t="s">
        <v>190</v>
      </c>
      <c r="D50" s="356" t="s">
        <v>159</v>
      </c>
      <c r="E50" s="356" t="s">
        <v>170</v>
      </c>
      <c r="F50" s="356" t="s">
        <v>349</v>
      </c>
      <c r="G50" s="356" t="s">
        <v>152</v>
      </c>
      <c r="H50" s="360"/>
      <c r="I50" s="360"/>
      <c r="J50" s="360"/>
      <c r="K50" s="449">
        <v>634.1</v>
      </c>
      <c r="L50" s="178">
        <v>634.1</v>
      </c>
      <c r="N50" s="186">
        <f t="shared" si="0"/>
        <v>-634.1</v>
      </c>
      <c r="O50" s="186">
        <f t="shared" si="0"/>
        <v>-634.1</v>
      </c>
      <c r="P50" s="186">
        <f t="shared" si="1"/>
        <v>0</v>
      </c>
      <c r="Q50" s="186">
        <f t="shared" si="1"/>
        <v>0</v>
      </c>
    </row>
    <row r="51" spans="1:17" ht="31.5" hidden="1">
      <c r="A51" s="343" t="s">
        <v>346</v>
      </c>
      <c r="B51" s="343"/>
      <c r="C51" s="356" t="s">
        <v>190</v>
      </c>
      <c r="D51" s="356" t="s">
        <v>159</v>
      </c>
      <c r="E51" s="356" t="s">
        <v>170</v>
      </c>
      <c r="F51" s="356" t="s">
        <v>350</v>
      </c>
      <c r="G51" s="356" t="s">
        <v>152</v>
      </c>
      <c r="H51" s="360" t="s">
        <v>212</v>
      </c>
      <c r="I51" s="360" t="s">
        <v>212</v>
      </c>
      <c r="J51" s="360" t="s">
        <v>212</v>
      </c>
      <c r="K51" s="449" t="s">
        <v>212</v>
      </c>
      <c r="L51" s="178" t="s">
        <v>212</v>
      </c>
      <c r="N51" s="186">
        <f t="shared" si="0"/>
        <v>0</v>
      </c>
      <c r="O51" s="186">
        <f t="shared" si="0"/>
        <v>0</v>
      </c>
      <c r="P51" s="186">
        <f t="shared" si="1"/>
        <v>100</v>
      </c>
      <c r="Q51" s="186">
        <f t="shared" si="1"/>
        <v>100</v>
      </c>
    </row>
    <row r="52" spans="1:17" ht="31.5" hidden="1">
      <c r="A52" s="342" t="s">
        <v>348</v>
      </c>
      <c r="B52" s="342"/>
      <c r="C52" s="356" t="s">
        <v>190</v>
      </c>
      <c r="D52" s="356" t="s">
        <v>159</v>
      </c>
      <c r="E52" s="356" t="s">
        <v>170</v>
      </c>
      <c r="F52" s="356" t="s">
        <v>351</v>
      </c>
      <c r="G52" s="356" t="s">
        <v>152</v>
      </c>
      <c r="H52" s="360" t="s">
        <v>213</v>
      </c>
      <c r="I52" s="360" t="s">
        <v>213</v>
      </c>
      <c r="J52" s="360" t="s">
        <v>213</v>
      </c>
      <c r="K52" s="449" t="s">
        <v>213</v>
      </c>
      <c r="L52" s="178" t="s">
        <v>213</v>
      </c>
      <c r="N52" s="186">
        <f t="shared" si="0"/>
        <v>0</v>
      </c>
      <c r="O52" s="186">
        <f t="shared" si="0"/>
        <v>0</v>
      </c>
      <c r="P52" s="186">
        <f t="shared" si="1"/>
        <v>100</v>
      </c>
      <c r="Q52" s="186">
        <f t="shared" si="1"/>
        <v>100</v>
      </c>
    </row>
    <row r="53" spans="1:17" ht="31.5" hidden="1">
      <c r="A53" s="343" t="s">
        <v>346</v>
      </c>
      <c r="B53" s="343"/>
      <c r="C53" s="356" t="s">
        <v>190</v>
      </c>
      <c r="D53" s="356" t="s">
        <v>159</v>
      </c>
      <c r="E53" s="356" t="s">
        <v>170</v>
      </c>
      <c r="F53" s="356" t="s">
        <v>352</v>
      </c>
      <c r="G53" s="356" t="s">
        <v>152</v>
      </c>
      <c r="H53" s="360" t="s">
        <v>214</v>
      </c>
      <c r="I53" s="360" t="s">
        <v>214</v>
      </c>
      <c r="J53" s="360" t="s">
        <v>214</v>
      </c>
      <c r="K53" s="449" t="s">
        <v>214</v>
      </c>
      <c r="L53" s="178" t="s">
        <v>214</v>
      </c>
      <c r="N53" s="186">
        <f t="shared" si="0"/>
        <v>0</v>
      </c>
      <c r="O53" s="186">
        <f t="shared" si="0"/>
        <v>0</v>
      </c>
      <c r="P53" s="186">
        <f t="shared" si="1"/>
        <v>100</v>
      </c>
      <c r="Q53" s="186">
        <f t="shared" si="1"/>
        <v>100</v>
      </c>
    </row>
    <row r="54" spans="1:17" ht="17.25" customHeight="1">
      <c r="A54" s="342" t="s">
        <v>533</v>
      </c>
      <c r="B54" s="342"/>
      <c r="C54" s="356" t="s">
        <v>190</v>
      </c>
      <c r="D54" s="356" t="s">
        <v>159</v>
      </c>
      <c r="E54" s="356" t="s">
        <v>170</v>
      </c>
      <c r="F54" s="356" t="s">
        <v>534</v>
      </c>
      <c r="G54" s="356"/>
      <c r="H54" s="360">
        <f>H55+H56+H66</f>
        <v>4261.4</v>
      </c>
      <c r="I54" s="360">
        <f>I55+I56+I66</f>
        <v>2123.4</v>
      </c>
      <c r="J54" s="360">
        <f>J55+J56+J66</f>
        <v>4203.6</v>
      </c>
      <c r="K54" s="449">
        <f>K55+K56+K66</f>
        <v>2404.3</v>
      </c>
      <c r="L54" s="178">
        <f>L55+L56+L66</f>
        <v>2404.3</v>
      </c>
      <c r="N54" s="186">
        <f t="shared" si="0"/>
        <v>1857.0999999999995</v>
      </c>
      <c r="O54" s="186">
        <f t="shared" si="0"/>
        <v>-280.9000000000001</v>
      </c>
      <c r="P54" s="186">
        <f t="shared" si="1"/>
        <v>177.24077694131347</v>
      </c>
      <c r="Q54" s="186">
        <f t="shared" si="1"/>
        <v>88.31676579461796</v>
      </c>
    </row>
    <row r="55" spans="1:17" ht="80.25" customHeight="1">
      <c r="A55" s="361" t="s">
        <v>151</v>
      </c>
      <c r="B55" s="361"/>
      <c r="C55" s="356" t="s">
        <v>190</v>
      </c>
      <c r="D55" s="356" t="s">
        <v>159</v>
      </c>
      <c r="E55" s="356" t="s">
        <v>170</v>
      </c>
      <c r="F55" s="356" t="s">
        <v>534</v>
      </c>
      <c r="G55" s="356" t="s">
        <v>152</v>
      </c>
      <c r="H55" s="360">
        <f>1250+1350+785.2</f>
        <v>3385.2</v>
      </c>
      <c r="I55" s="360">
        <v>1750</v>
      </c>
      <c r="J55" s="360">
        <f>1300+1400+815.4</f>
        <v>3515.4</v>
      </c>
      <c r="K55" s="449">
        <v>2099.8</v>
      </c>
      <c r="L55" s="178">
        <v>2099.8</v>
      </c>
      <c r="N55" s="186">
        <f t="shared" si="0"/>
        <v>1285.3999999999996</v>
      </c>
      <c r="O55" s="186">
        <f t="shared" si="0"/>
        <v>-349.8000000000002</v>
      </c>
      <c r="P55" s="186">
        <f t="shared" si="1"/>
        <v>161.21535384322314</v>
      </c>
      <c r="Q55" s="186">
        <f t="shared" si="1"/>
        <v>83.34127059719972</v>
      </c>
    </row>
    <row r="56" spans="1:17" ht="33" customHeight="1">
      <c r="A56" s="342" t="s">
        <v>257</v>
      </c>
      <c r="B56" s="342"/>
      <c r="C56" s="356" t="s">
        <v>190</v>
      </c>
      <c r="D56" s="356" t="s">
        <v>159</v>
      </c>
      <c r="E56" s="356" t="s">
        <v>170</v>
      </c>
      <c r="F56" s="356" t="s">
        <v>534</v>
      </c>
      <c r="G56" s="356" t="s">
        <v>162</v>
      </c>
      <c r="H56" s="365">
        <f>43.2+360+78+165+230</f>
        <v>876.2</v>
      </c>
      <c r="I56" s="365">
        <v>372.4</v>
      </c>
      <c r="J56" s="365">
        <f>43.2+180+78+157+230</f>
        <v>688.2</v>
      </c>
      <c r="K56" s="449">
        <v>294.5</v>
      </c>
      <c r="L56" s="178">
        <v>294.5</v>
      </c>
      <c r="N56" s="186">
        <f t="shared" si="0"/>
        <v>581.7</v>
      </c>
      <c r="O56" s="186">
        <f t="shared" si="0"/>
        <v>77.89999999999998</v>
      </c>
      <c r="P56" s="186">
        <f t="shared" si="1"/>
        <v>297.52122241086585</v>
      </c>
      <c r="Q56" s="186">
        <f t="shared" si="1"/>
        <v>126.4516129032258</v>
      </c>
    </row>
    <row r="57" spans="1:17" ht="15.75" hidden="1">
      <c r="A57" s="342" t="s">
        <v>42</v>
      </c>
      <c r="B57" s="342"/>
      <c r="C57" s="356" t="s">
        <v>190</v>
      </c>
      <c r="D57" s="356" t="s">
        <v>159</v>
      </c>
      <c r="E57" s="356" t="s">
        <v>170</v>
      </c>
      <c r="F57" s="356" t="s">
        <v>534</v>
      </c>
      <c r="G57" s="356" t="s">
        <v>162</v>
      </c>
      <c r="H57" s="365" t="s">
        <v>215</v>
      </c>
      <c r="I57" s="365" t="s">
        <v>215</v>
      </c>
      <c r="J57" s="365" t="s">
        <v>215</v>
      </c>
      <c r="K57" s="449" t="s">
        <v>215</v>
      </c>
      <c r="L57" s="178" t="s">
        <v>215</v>
      </c>
      <c r="N57" s="186">
        <f t="shared" si="0"/>
        <v>0</v>
      </c>
      <c r="O57" s="186">
        <f t="shared" si="0"/>
        <v>0</v>
      </c>
      <c r="P57" s="186">
        <f t="shared" si="1"/>
        <v>100</v>
      </c>
      <c r="Q57" s="186">
        <f t="shared" si="1"/>
        <v>100</v>
      </c>
    </row>
    <row r="58" spans="1:17" ht="15.75" hidden="1">
      <c r="A58" s="342" t="s">
        <v>172</v>
      </c>
      <c r="B58" s="342"/>
      <c r="C58" s="356" t="s">
        <v>190</v>
      </c>
      <c r="D58" s="356" t="s">
        <v>159</v>
      </c>
      <c r="E58" s="356" t="s">
        <v>170</v>
      </c>
      <c r="F58" s="356" t="s">
        <v>534</v>
      </c>
      <c r="G58" s="356" t="s">
        <v>162</v>
      </c>
      <c r="H58" s="365" t="s">
        <v>215</v>
      </c>
      <c r="I58" s="365" t="s">
        <v>215</v>
      </c>
      <c r="J58" s="365" t="s">
        <v>215</v>
      </c>
      <c r="K58" s="449" t="s">
        <v>215</v>
      </c>
      <c r="L58" s="178" t="s">
        <v>215</v>
      </c>
      <c r="N58" s="186">
        <f t="shared" si="0"/>
        <v>0</v>
      </c>
      <c r="O58" s="186">
        <f t="shared" si="0"/>
        <v>0</v>
      </c>
      <c r="P58" s="186">
        <f t="shared" si="1"/>
        <v>100</v>
      </c>
      <c r="Q58" s="186">
        <f t="shared" si="1"/>
        <v>100</v>
      </c>
    </row>
    <row r="59" spans="1:17" ht="15.75" hidden="1">
      <c r="A59" s="342" t="s">
        <v>173</v>
      </c>
      <c r="B59" s="342"/>
      <c r="C59" s="356" t="s">
        <v>190</v>
      </c>
      <c r="D59" s="356" t="s">
        <v>159</v>
      </c>
      <c r="E59" s="356" t="s">
        <v>170</v>
      </c>
      <c r="F59" s="356" t="s">
        <v>534</v>
      </c>
      <c r="G59" s="356" t="s">
        <v>162</v>
      </c>
      <c r="H59" s="365" t="s">
        <v>216</v>
      </c>
      <c r="I59" s="365" t="s">
        <v>216</v>
      </c>
      <c r="J59" s="365" t="s">
        <v>216</v>
      </c>
      <c r="K59" s="449" t="s">
        <v>216</v>
      </c>
      <c r="L59" s="178" t="s">
        <v>216</v>
      </c>
      <c r="N59" s="186">
        <f t="shared" si="0"/>
        <v>0</v>
      </c>
      <c r="O59" s="186">
        <f t="shared" si="0"/>
        <v>0</v>
      </c>
      <c r="P59" s="186">
        <f t="shared" si="1"/>
        <v>100</v>
      </c>
      <c r="Q59" s="186">
        <f t="shared" si="1"/>
        <v>100</v>
      </c>
    </row>
    <row r="60" spans="1:17" ht="15.75" hidden="1">
      <c r="A60" s="343" t="s">
        <v>174</v>
      </c>
      <c r="B60" s="343"/>
      <c r="C60" s="356" t="s">
        <v>190</v>
      </c>
      <c r="D60" s="356" t="s">
        <v>159</v>
      </c>
      <c r="E60" s="356" t="s">
        <v>170</v>
      </c>
      <c r="F60" s="356" t="s">
        <v>534</v>
      </c>
      <c r="G60" s="356" t="s">
        <v>162</v>
      </c>
      <c r="H60" s="366">
        <v>132.1</v>
      </c>
      <c r="I60" s="366">
        <v>132.1</v>
      </c>
      <c r="J60" s="366">
        <v>132.1</v>
      </c>
      <c r="K60" s="451">
        <v>132.1</v>
      </c>
      <c r="L60" s="181">
        <v>132.1</v>
      </c>
      <c r="N60" s="186">
        <f t="shared" si="0"/>
        <v>0</v>
      </c>
      <c r="O60" s="186">
        <f t="shared" si="0"/>
        <v>0</v>
      </c>
      <c r="P60" s="186">
        <f t="shared" si="1"/>
        <v>100</v>
      </c>
      <c r="Q60" s="186">
        <f t="shared" si="1"/>
        <v>100</v>
      </c>
    </row>
    <row r="61" spans="1:17" ht="15.75" hidden="1">
      <c r="A61" s="343" t="s">
        <v>175</v>
      </c>
      <c r="B61" s="343"/>
      <c r="C61" s="356" t="s">
        <v>190</v>
      </c>
      <c r="D61" s="356" t="s">
        <v>159</v>
      </c>
      <c r="E61" s="356" t="s">
        <v>170</v>
      </c>
      <c r="F61" s="356" t="s">
        <v>534</v>
      </c>
      <c r="G61" s="356" t="s">
        <v>162</v>
      </c>
      <c r="H61" s="366">
        <v>41.5</v>
      </c>
      <c r="I61" s="366">
        <v>41.5</v>
      </c>
      <c r="J61" s="366">
        <v>41.5</v>
      </c>
      <c r="K61" s="451">
        <v>41.5</v>
      </c>
      <c r="L61" s="181">
        <v>41.5</v>
      </c>
      <c r="N61" s="186">
        <f t="shared" si="0"/>
        <v>0</v>
      </c>
      <c r="O61" s="186">
        <f t="shared" si="0"/>
        <v>0</v>
      </c>
      <c r="P61" s="186">
        <f t="shared" si="1"/>
        <v>100</v>
      </c>
      <c r="Q61" s="186">
        <f t="shared" si="1"/>
        <v>100</v>
      </c>
    </row>
    <row r="62" spans="1:17" ht="15.75" hidden="1">
      <c r="A62" s="343" t="s">
        <v>177</v>
      </c>
      <c r="B62" s="343"/>
      <c r="C62" s="356" t="s">
        <v>190</v>
      </c>
      <c r="D62" s="356" t="s">
        <v>159</v>
      </c>
      <c r="E62" s="356" t="s">
        <v>170</v>
      </c>
      <c r="F62" s="356" t="s">
        <v>534</v>
      </c>
      <c r="G62" s="356" t="s">
        <v>162</v>
      </c>
      <c r="H62" s="365" t="s">
        <v>217</v>
      </c>
      <c r="I62" s="365" t="s">
        <v>217</v>
      </c>
      <c r="J62" s="365" t="s">
        <v>217</v>
      </c>
      <c r="K62" s="449" t="s">
        <v>217</v>
      </c>
      <c r="L62" s="178" t="s">
        <v>217</v>
      </c>
      <c r="N62" s="186">
        <f t="shared" si="0"/>
        <v>0</v>
      </c>
      <c r="O62" s="186">
        <f t="shared" si="0"/>
        <v>0</v>
      </c>
      <c r="P62" s="186">
        <f t="shared" si="1"/>
        <v>100</v>
      </c>
      <c r="Q62" s="186">
        <f t="shared" si="1"/>
        <v>100</v>
      </c>
    </row>
    <row r="63" spans="1:17" ht="15.75" hidden="1">
      <c r="A63" s="367" t="s">
        <v>44</v>
      </c>
      <c r="B63" s="367"/>
      <c r="C63" s="356" t="s">
        <v>190</v>
      </c>
      <c r="D63" s="356" t="s">
        <v>159</v>
      </c>
      <c r="E63" s="356" t="s">
        <v>170</v>
      </c>
      <c r="F63" s="356" t="s">
        <v>534</v>
      </c>
      <c r="G63" s="356" t="s">
        <v>162</v>
      </c>
      <c r="H63" s="365" t="s">
        <v>218</v>
      </c>
      <c r="I63" s="365" t="s">
        <v>218</v>
      </c>
      <c r="J63" s="365" t="s">
        <v>218</v>
      </c>
      <c r="K63" s="449" t="s">
        <v>218</v>
      </c>
      <c r="L63" s="178" t="s">
        <v>218</v>
      </c>
      <c r="N63" s="186">
        <f t="shared" si="0"/>
        <v>0</v>
      </c>
      <c r="O63" s="186">
        <f t="shared" si="0"/>
        <v>0</v>
      </c>
      <c r="P63" s="186">
        <f t="shared" si="1"/>
        <v>100</v>
      </c>
      <c r="Q63" s="186">
        <f t="shared" si="1"/>
        <v>100</v>
      </c>
    </row>
    <row r="64" spans="1:17" ht="15.75" hidden="1">
      <c r="A64" s="367" t="s">
        <v>180</v>
      </c>
      <c r="B64" s="367"/>
      <c r="C64" s="356" t="s">
        <v>190</v>
      </c>
      <c r="D64" s="356" t="s">
        <v>159</v>
      </c>
      <c r="E64" s="356" t="s">
        <v>170</v>
      </c>
      <c r="F64" s="356" t="s">
        <v>534</v>
      </c>
      <c r="G64" s="356" t="s">
        <v>162</v>
      </c>
      <c r="H64" s="365" t="s">
        <v>218</v>
      </c>
      <c r="I64" s="365" t="s">
        <v>218</v>
      </c>
      <c r="J64" s="365" t="s">
        <v>218</v>
      </c>
      <c r="K64" s="449" t="s">
        <v>218</v>
      </c>
      <c r="L64" s="178" t="s">
        <v>218</v>
      </c>
      <c r="N64" s="186">
        <f t="shared" si="0"/>
        <v>0</v>
      </c>
      <c r="O64" s="186">
        <f t="shared" si="0"/>
        <v>0</v>
      </c>
      <c r="P64" s="186">
        <f t="shared" si="1"/>
        <v>100</v>
      </c>
      <c r="Q64" s="186">
        <f t="shared" si="1"/>
        <v>100</v>
      </c>
    </row>
    <row r="65" spans="1:17" ht="31.5" hidden="1">
      <c r="A65" s="342" t="s">
        <v>181</v>
      </c>
      <c r="B65" s="342"/>
      <c r="C65" s="356" t="s">
        <v>190</v>
      </c>
      <c r="D65" s="356" t="s">
        <v>159</v>
      </c>
      <c r="E65" s="356" t="s">
        <v>170</v>
      </c>
      <c r="F65" s="356" t="s">
        <v>534</v>
      </c>
      <c r="G65" s="356" t="s">
        <v>162</v>
      </c>
      <c r="H65" s="365">
        <v>2</v>
      </c>
      <c r="I65" s="365">
        <v>2</v>
      </c>
      <c r="J65" s="365">
        <v>2</v>
      </c>
      <c r="K65" s="449">
        <v>2</v>
      </c>
      <c r="L65" s="178">
        <v>2</v>
      </c>
      <c r="N65" s="186">
        <f t="shared" si="0"/>
        <v>0</v>
      </c>
      <c r="O65" s="186">
        <f t="shared" si="0"/>
        <v>0</v>
      </c>
      <c r="P65" s="186">
        <f t="shared" si="1"/>
        <v>100</v>
      </c>
      <c r="Q65" s="186">
        <f t="shared" si="1"/>
        <v>100</v>
      </c>
    </row>
    <row r="66" spans="1:17" ht="15.75" hidden="1">
      <c r="A66" s="343" t="s">
        <v>154</v>
      </c>
      <c r="B66" s="343"/>
      <c r="C66" s="356" t="s">
        <v>190</v>
      </c>
      <c r="D66" s="356" t="s">
        <v>159</v>
      </c>
      <c r="E66" s="356" t="s">
        <v>170</v>
      </c>
      <c r="F66" s="356" t="s">
        <v>534</v>
      </c>
      <c r="G66" s="356" t="s">
        <v>155</v>
      </c>
      <c r="H66" s="368">
        <v>0</v>
      </c>
      <c r="I66" s="368">
        <v>1</v>
      </c>
      <c r="J66" s="368">
        <v>0</v>
      </c>
      <c r="K66" s="448">
        <v>10</v>
      </c>
      <c r="L66" s="177">
        <v>10</v>
      </c>
      <c r="N66" s="186">
        <f t="shared" si="0"/>
        <v>-10</v>
      </c>
      <c r="O66" s="186">
        <f t="shared" si="0"/>
        <v>-9</v>
      </c>
      <c r="P66" s="186">
        <f t="shared" si="1"/>
        <v>0</v>
      </c>
      <c r="Q66" s="186">
        <f t="shared" si="1"/>
        <v>10</v>
      </c>
    </row>
    <row r="67" spans="1:17" ht="63" hidden="1">
      <c r="A67" s="362" t="s">
        <v>284</v>
      </c>
      <c r="B67" s="362"/>
      <c r="C67" s="356" t="s">
        <v>190</v>
      </c>
      <c r="D67" s="356" t="s">
        <v>159</v>
      </c>
      <c r="E67" s="356" t="s">
        <v>170</v>
      </c>
      <c r="F67" s="356" t="s">
        <v>285</v>
      </c>
      <c r="G67" s="356"/>
      <c r="H67" s="359">
        <f>H68+H69</f>
        <v>0</v>
      </c>
      <c r="I67" s="359">
        <f>I68+I69</f>
        <v>0</v>
      </c>
      <c r="J67" s="359">
        <f>J68+J69</f>
        <v>0</v>
      </c>
      <c r="K67" s="448">
        <f>K68+K69</f>
        <v>0</v>
      </c>
      <c r="L67" s="177">
        <f>L68+L69</f>
        <v>0</v>
      </c>
      <c r="N67" s="186">
        <f t="shared" si="0"/>
        <v>0</v>
      </c>
      <c r="O67" s="186">
        <f t="shared" si="0"/>
        <v>0</v>
      </c>
      <c r="P67" s="186" t="e">
        <f t="shared" si="1"/>
        <v>#DIV/0!</v>
      </c>
      <c r="Q67" s="186" t="e">
        <f t="shared" si="1"/>
        <v>#DIV/0!</v>
      </c>
    </row>
    <row r="68" spans="1:17" ht="62.25" customHeight="1" hidden="1">
      <c r="A68" s="361" t="s">
        <v>151</v>
      </c>
      <c r="B68" s="361"/>
      <c r="C68" s="356" t="s">
        <v>190</v>
      </c>
      <c r="D68" s="356" t="s">
        <v>159</v>
      </c>
      <c r="E68" s="356" t="s">
        <v>170</v>
      </c>
      <c r="F68" s="356" t="s">
        <v>285</v>
      </c>
      <c r="G68" s="356" t="s">
        <v>152</v>
      </c>
      <c r="H68" s="360"/>
      <c r="I68" s="360"/>
      <c r="J68" s="360"/>
      <c r="K68" s="452"/>
      <c r="L68" s="182"/>
      <c r="N68" s="186">
        <f t="shared" si="0"/>
        <v>0</v>
      </c>
      <c r="O68" s="186">
        <f t="shared" si="0"/>
        <v>0</v>
      </c>
      <c r="P68" s="186" t="e">
        <f t="shared" si="1"/>
        <v>#DIV/0!</v>
      </c>
      <c r="Q68" s="186" t="e">
        <f t="shared" si="1"/>
        <v>#DIV/0!</v>
      </c>
    </row>
    <row r="69" spans="1:17" ht="33" customHeight="1" hidden="1">
      <c r="A69" s="342" t="s">
        <v>257</v>
      </c>
      <c r="B69" s="342"/>
      <c r="C69" s="356" t="s">
        <v>190</v>
      </c>
      <c r="D69" s="356" t="s">
        <v>159</v>
      </c>
      <c r="E69" s="356" t="s">
        <v>170</v>
      </c>
      <c r="F69" s="356" t="s">
        <v>285</v>
      </c>
      <c r="G69" s="356" t="s">
        <v>162</v>
      </c>
      <c r="H69" s="360"/>
      <c r="I69" s="360"/>
      <c r="J69" s="360"/>
      <c r="K69" s="452"/>
      <c r="L69" s="182"/>
      <c r="N69" s="186">
        <f t="shared" si="0"/>
        <v>0</v>
      </c>
      <c r="O69" s="186">
        <f t="shared" si="0"/>
        <v>0</v>
      </c>
      <c r="P69" s="186" t="e">
        <f t="shared" si="1"/>
        <v>#DIV/0!</v>
      </c>
      <c r="Q69" s="186" t="e">
        <f t="shared" si="1"/>
        <v>#DIV/0!</v>
      </c>
    </row>
    <row r="70" spans="1:17" ht="31.5" hidden="1">
      <c r="A70" s="344" t="s">
        <v>88</v>
      </c>
      <c r="B70" s="344"/>
      <c r="C70" s="355" t="s">
        <v>190</v>
      </c>
      <c r="D70" s="355" t="s">
        <v>159</v>
      </c>
      <c r="E70" s="355" t="s">
        <v>199</v>
      </c>
      <c r="F70" s="355"/>
      <c r="G70" s="355"/>
      <c r="H70" s="369">
        <f aca="true" t="shared" si="3" ref="H70:L72">H71</f>
        <v>0</v>
      </c>
      <c r="I70" s="369">
        <f t="shared" si="3"/>
        <v>0</v>
      </c>
      <c r="J70" s="369">
        <f t="shared" si="3"/>
        <v>0</v>
      </c>
      <c r="K70" s="453">
        <f t="shared" si="3"/>
        <v>0</v>
      </c>
      <c r="L70" s="183">
        <f t="shared" si="3"/>
        <v>0</v>
      </c>
      <c r="N70" s="186">
        <f t="shared" si="0"/>
        <v>0</v>
      </c>
      <c r="O70" s="186">
        <f t="shared" si="0"/>
        <v>0</v>
      </c>
      <c r="P70" s="186" t="e">
        <f t="shared" si="1"/>
        <v>#DIV/0!</v>
      </c>
      <c r="Q70" s="186" t="e">
        <f t="shared" si="1"/>
        <v>#DIV/0!</v>
      </c>
    </row>
    <row r="71" spans="1:17" ht="63" hidden="1">
      <c r="A71" s="342" t="s">
        <v>537</v>
      </c>
      <c r="B71" s="342"/>
      <c r="C71" s="356" t="s">
        <v>190</v>
      </c>
      <c r="D71" s="356" t="s">
        <v>159</v>
      </c>
      <c r="E71" s="356" t="s">
        <v>199</v>
      </c>
      <c r="F71" s="356" t="s">
        <v>292</v>
      </c>
      <c r="G71" s="356"/>
      <c r="H71" s="363">
        <f t="shared" si="3"/>
        <v>0</v>
      </c>
      <c r="I71" s="363">
        <f t="shared" si="3"/>
        <v>0</v>
      </c>
      <c r="J71" s="363">
        <f t="shared" si="3"/>
        <v>0</v>
      </c>
      <c r="K71" s="296">
        <f t="shared" si="3"/>
        <v>0</v>
      </c>
      <c r="L71" s="179">
        <f t="shared" si="3"/>
        <v>0</v>
      </c>
      <c r="N71" s="186">
        <f t="shared" si="0"/>
        <v>0</v>
      </c>
      <c r="O71" s="186">
        <f t="shared" si="0"/>
        <v>0</v>
      </c>
      <c r="P71" s="186" t="e">
        <f t="shared" si="1"/>
        <v>#DIV/0!</v>
      </c>
      <c r="Q71" s="186" t="e">
        <f t="shared" si="1"/>
        <v>#DIV/0!</v>
      </c>
    </row>
    <row r="72" spans="1:17" ht="31.5" hidden="1">
      <c r="A72" s="342" t="s">
        <v>538</v>
      </c>
      <c r="B72" s="342"/>
      <c r="C72" s="356" t="s">
        <v>190</v>
      </c>
      <c r="D72" s="356" t="s">
        <v>159</v>
      </c>
      <c r="E72" s="356" t="s">
        <v>199</v>
      </c>
      <c r="F72" s="356" t="s">
        <v>539</v>
      </c>
      <c r="G72" s="356"/>
      <c r="H72" s="363">
        <f t="shared" si="3"/>
        <v>0</v>
      </c>
      <c r="I72" s="363">
        <f t="shared" si="3"/>
        <v>0</v>
      </c>
      <c r="J72" s="363">
        <f t="shared" si="3"/>
        <v>0</v>
      </c>
      <c r="K72" s="296">
        <f t="shared" si="3"/>
        <v>0</v>
      </c>
      <c r="L72" s="179">
        <f t="shared" si="3"/>
        <v>0</v>
      </c>
      <c r="N72" s="186">
        <f t="shared" si="0"/>
        <v>0</v>
      </c>
      <c r="O72" s="186">
        <f t="shared" si="0"/>
        <v>0</v>
      </c>
      <c r="P72" s="186" t="e">
        <f t="shared" si="1"/>
        <v>#DIV/0!</v>
      </c>
      <c r="Q72" s="186" t="e">
        <f t="shared" si="1"/>
        <v>#DIV/0!</v>
      </c>
    </row>
    <row r="73" spans="1:17" ht="15.75" hidden="1">
      <c r="A73" s="342" t="s">
        <v>540</v>
      </c>
      <c r="B73" s="342"/>
      <c r="C73" s="356" t="s">
        <v>190</v>
      </c>
      <c r="D73" s="356" t="s">
        <v>159</v>
      </c>
      <c r="E73" s="356" t="s">
        <v>199</v>
      </c>
      <c r="F73" s="356" t="s">
        <v>541</v>
      </c>
      <c r="G73" s="356"/>
      <c r="H73" s="363">
        <v>0</v>
      </c>
      <c r="I73" s="363"/>
      <c r="J73" s="363">
        <v>0</v>
      </c>
      <c r="K73" s="296"/>
      <c r="L73" s="179"/>
      <c r="N73" s="186">
        <f t="shared" si="0"/>
        <v>0</v>
      </c>
      <c r="O73" s="186">
        <f t="shared" si="0"/>
        <v>0</v>
      </c>
      <c r="P73" s="186" t="e">
        <f t="shared" si="1"/>
        <v>#DIV/0!</v>
      </c>
      <c r="Q73" s="186" t="e">
        <f t="shared" si="1"/>
        <v>#DIV/0!</v>
      </c>
    </row>
    <row r="74" spans="1:17" ht="31.5" hidden="1">
      <c r="A74" s="342" t="s">
        <v>542</v>
      </c>
      <c r="B74" s="342"/>
      <c r="C74" s="356"/>
      <c r="D74" s="356" t="s">
        <v>159</v>
      </c>
      <c r="E74" s="356" t="s">
        <v>199</v>
      </c>
      <c r="F74" s="356" t="s">
        <v>543</v>
      </c>
      <c r="G74" s="356" t="s">
        <v>155</v>
      </c>
      <c r="H74" s="363">
        <v>0</v>
      </c>
      <c r="I74" s="363"/>
      <c r="J74" s="363">
        <v>0</v>
      </c>
      <c r="K74" s="296"/>
      <c r="L74" s="179"/>
      <c r="N74" s="186"/>
      <c r="O74" s="186"/>
      <c r="P74" s="186"/>
      <c r="Q74" s="186"/>
    </row>
    <row r="75" spans="1:17" s="9" customFormat="1" ht="15.75">
      <c r="A75" s="344" t="s">
        <v>185</v>
      </c>
      <c r="B75" s="344"/>
      <c r="C75" s="355" t="s">
        <v>190</v>
      </c>
      <c r="D75" s="355" t="s">
        <v>159</v>
      </c>
      <c r="E75" s="355" t="s">
        <v>183</v>
      </c>
      <c r="F75" s="355"/>
      <c r="G75" s="355"/>
      <c r="H75" s="364">
        <f aca="true" t="shared" si="4" ref="H75:L76">H76</f>
        <v>5</v>
      </c>
      <c r="I75" s="364">
        <f t="shared" si="4"/>
        <v>1</v>
      </c>
      <c r="J75" s="364">
        <f t="shared" si="4"/>
        <v>5</v>
      </c>
      <c r="K75" s="450">
        <f t="shared" si="4"/>
        <v>1</v>
      </c>
      <c r="L75" s="180">
        <f t="shared" si="4"/>
        <v>1</v>
      </c>
      <c r="N75" s="186">
        <f t="shared" si="0"/>
        <v>4</v>
      </c>
      <c r="O75" s="186">
        <f t="shared" si="0"/>
        <v>0</v>
      </c>
      <c r="P75" s="186">
        <f t="shared" si="1"/>
        <v>500</v>
      </c>
      <c r="Q75" s="186">
        <f t="shared" si="1"/>
        <v>100</v>
      </c>
    </row>
    <row r="76" spans="1:17" ht="17.25" customHeight="1">
      <c r="A76" s="340" t="s">
        <v>544</v>
      </c>
      <c r="B76" s="343"/>
      <c r="C76" s="356" t="s">
        <v>190</v>
      </c>
      <c r="D76" s="356" t="s">
        <v>159</v>
      </c>
      <c r="E76" s="356" t="s">
        <v>183</v>
      </c>
      <c r="F76" s="356" t="s">
        <v>353</v>
      </c>
      <c r="G76" s="356"/>
      <c r="H76" s="363">
        <f t="shared" si="4"/>
        <v>5</v>
      </c>
      <c r="I76" s="363">
        <f t="shared" si="4"/>
        <v>1</v>
      </c>
      <c r="J76" s="363">
        <f t="shared" si="4"/>
        <v>5</v>
      </c>
      <c r="K76" s="296">
        <f t="shared" si="4"/>
        <v>1</v>
      </c>
      <c r="L76" s="179">
        <f t="shared" si="4"/>
        <v>1</v>
      </c>
      <c r="N76" s="186">
        <f t="shared" si="0"/>
        <v>4</v>
      </c>
      <c r="O76" s="186">
        <f t="shared" si="0"/>
        <v>0</v>
      </c>
      <c r="P76" s="186">
        <f t="shared" si="1"/>
        <v>500</v>
      </c>
      <c r="Q76" s="186">
        <f t="shared" si="1"/>
        <v>100</v>
      </c>
    </row>
    <row r="77" spans="1:17" ht="15.75">
      <c r="A77" s="342" t="s">
        <v>189</v>
      </c>
      <c r="B77" s="342"/>
      <c r="C77" s="356" t="s">
        <v>190</v>
      </c>
      <c r="D77" s="356" t="s">
        <v>159</v>
      </c>
      <c r="E77" s="356" t="s">
        <v>183</v>
      </c>
      <c r="F77" s="356" t="s">
        <v>545</v>
      </c>
      <c r="G77" s="356"/>
      <c r="H77" s="359">
        <f>H79</f>
        <v>5</v>
      </c>
      <c r="I77" s="359">
        <f>I79</f>
        <v>1</v>
      </c>
      <c r="J77" s="359">
        <f>J79</f>
        <v>5</v>
      </c>
      <c r="K77" s="448">
        <f>K79</f>
        <v>1</v>
      </c>
      <c r="L77" s="177">
        <f>L79</f>
        <v>1</v>
      </c>
      <c r="N77" s="186">
        <f t="shared" si="0"/>
        <v>4</v>
      </c>
      <c r="O77" s="186">
        <f t="shared" si="0"/>
        <v>0</v>
      </c>
      <c r="P77" s="186">
        <f t="shared" si="1"/>
        <v>500</v>
      </c>
      <c r="Q77" s="186">
        <f t="shared" si="1"/>
        <v>100</v>
      </c>
    </row>
    <row r="78" spans="1:17" ht="31.5">
      <c r="A78" s="342" t="s">
        <v>546</v>
      </c>
      <c r="B78" s="342"/>
      <c r="C78" s="356" t="s">
        <v>190</v>
      </c>
      <c r="D78" s="356" t="s">
        <v>159</v>
      </c>
      <c r="E78" s="356" t="s">
        <v>183</v>
      </c>
      <c r="F78" s="356" t="s">
        <v>547</v>
      </c>
      <c r="G78" s="356"/>
      <c r="H78" s="359">
        <f>H79</f>
        <v>5</v>
      </c>
      <c r="I78" s="359">
        <f>I79</f>
        <v>1</v>
      </c>
      <c r="J78" s="359">
        <f>J79</f>
        <v>5</v>
      </c>
      <c r="K78" s="448">
        <f>K79</f>
        <v>1</v>
      </c>
      <c r="L78" s="177">
        <f>L79</f>
        <v>1</v>
      </c>
      <c r="N78" s="186">
        <f t="shared" si="0"/>
        <v>4</v>
      </c>
      <c r="O78" s="186">
        <f t="shared" si="0"/>
        <v>0</v>
      </c>
      <c r="P78" s="186">
        <f t="shared" si="1"/>
        <v>500</v>
      </c>
      <c r="Q78" s="186">
        <f t="shared" si="1"/>
        <v>100</v>
      </c>
    </row>
    <row r="79" spans="1:17" ht="15.75">
      <c r="A79" s="342" t="s">
        <v>154</v>
      </c>
      <c r="B79" s="342"/>
      <c r="C79" s="356" t="s">
        <v>190</v>
      </c>
      <c r="D79" s="356" t="s">
        <v>159</v>
      </c>
      <c r="E79" s="356" t="s">
        <v>183</v>
      </c>
      <c r="F79" s="356" t="s">
        <v>547</v>
      </c>
      <c r="G79" s="356" t="s">
        <v>155</v>
      </c>
      <c r="H79" s="363">
        <v>5</v>
      </c>
      <c r="I79" s="363">
        <v>1</v>
      </c>
      <c r="J79" s="363">
        <v>5</v>
      </c>
      <c r="K79" s="296">
        <v>1</v>
      </c>
      <c r="L79" s="179">
        <v>1</v>
      </c>
      <c r="N79" s="186">
        <f t="shared" si="0"/>
        <v>4</v>
      </c>
      <c r="O79" s="186">
        <f t="shared" si="0"/>
        <v>0</v>
      </c>
      <c r="P79" s="186">
        <f t="shared" si="1"/>
        <v>500</v>
      </c>
      <c r="Q79" s="186">
        <f t="shared" si="1"/>
        <v>100</v>
      </c>
    </row>
    <row r="80" spans="1:17" s="9" customFormat="1" ht="17.25" customHeight="1">
      <c r="A80" s="358" t="s">
        <v>35</v>
      </c>
      <c r="B80" s="358"/>
      <c r="C80" s="355" t="s">
        <v>190</v>
      </c>
      <c r="D80" s="355" t="s">
        <v>159</v>
      </c>
      <c r="E80" s="355" t="s">
        <v>64</v>
      </c>
      <c r="F80" s="355"/>
      <c r="G80" s="355"/>
      <c r="H80" s="364">
        <f>H85+H81+H91</f>
        <v>3</v>
      </c>
      <c r="I80" s="364">
        <f>I85+I81</f>
        <v>3.7</v>
      </c>
      <c r="J80" s="364">
        <f>J85+J81+J91</f>
        <v>3</v>
      </c>
      <c r="K80" s="450">
        <f>K85+K81</f>
        <v>3.6</v>
      </c>
      <c r="L80" s="180">
        <f>L85+L81</f>
        <v>3.6</v>
      </c>
      <c r="N80" s="186">
        <f t="shared" si="0"/>
        <v>-0.6000000000000001</v>
      </c>
      <c r="O80" s="186">
        <f t="shared" si="0"/>
        <v>0.10000000000000009</v>
      </c>
      <c r="P80" s="186">
        <f t="shared" si="1"/>
        <v>83.33333333333333</v>
      </c>
      <c r="Q80" s="186">
        <f t="shared" si="1"/>
        <v>102.77777777777779</v>
      </c>
    </row>
    <row r="81" spans="1:17" s="9" customFormat="1" ht="57" customHeight="1" hidden="1">
      <c r="A81" s="344" t="s">
        <v>43</v>
      </c>
      <c r="B81" s="344"/>
      <c r="C81" s="355" t="s">
        <v>190</v>
      </c>
      <c r="D81" s="355" t="s">
        <v>159</v>
      </c>
      <c r="E81" s="355" t="s">
        <v>64</v>
      </c>
      <c r="F81" s="355" t="s">
        <v>355</v>
      </c>
      <c r="G81" s="355"/>
      <c r="H81" s="364">
        <f>H83</f>
        <v>0</v>
      </c>
      <c r="I81" s="364">
        <f>I83</f>
        <v>0.7</v>
      </c>
      <c r="J81" s="364">
        <f>J83</f>
        <v>0</v>
      </c>
      <c r="K81" s="450">
        <f>K83</f>
        <v>0.6</v>
      </c>
      <c r="L81" s="180">
        <f>L83</f>
        <v>0.6</v>
      </c>
      <c r="N81" s="186">
        <f t="shared" si="0"/>
        <v>-0.6</v>
      </c>
      <c r="O81" s="186">
        <f t="shared" si="0"/>
        <v>0.09999999999999998</v>
      </c>
      <c r="P81" s="186">
        <f t="shared" si="1"/>
        <v>0</v>
      </c>
      <c r="Q81" s="186">
        <f t="shared" si="1"/>
        <v>116.66666666666667</v>
      </c>
    </row>
    <row r="82" spans="1:17" s="9" customFormat="1" ht="32.25" customHeight="1" hidden="1">
      <c r="A82" s="343" t="s">
        <v>354</v>
      </c>
      <c r="B82" s="343"/>
      <c r="C82" s="356" t="s">
        <v>190</v>
      </c>
      <c r="D82" s="356" t="s">
        <v>159</v>
      </c>
      <c r="E82" s="356" t="s">
        <v>64</v>
      </c>
      <c r="F82" s="356" t="s">
        <v>356</v>
      </c>
      <c r="G82" s="356"/>
      <c r="H82" s="363">
        <f aca="true" t="shared" si="5" ref="H82:L83">H83</f>
        <v>0</v>
      </c>
      <c r="I82" s="363">
        <f t="shared" si="5"/>
        <v>0.7</v>
      </c>
      <c r="J82" s="363">
        <f t="shared" si="5"/>
        <v>0</v>
      </c>
      <c r="K82" s="450">
        <f t="shared" si="5"/>
        <v>0.6</v>
      </c>
      <c r="L82" s="180">
        <f t="shared" si="5"/>
        <v>0.6</v>
      </c>
      <c r="N82" s="186">
        <f t="shared" si="0"/>
        <v>-0.6</v>
      </c>
      <c r="O82" s="186">
        <f t="shared" si="0"/>
        <v>0.09999999999999998</v>
      </c>
      <c r="P82" s="186">
        <f t="shared" si="1"/>
        <v>0</v>
      </c>
      <c r="Q82" s="186">
        <f t="shared" si="1"/>
        <v>116.66666666666667</v>
      </c>
    </row>
    <row r="83" spans="1:17" s="9" customFormat="1" ht="110.25" hidden="1">
      <c r="A83" s="93" t="s">
        <v>256</v>
      </c>
      <c r="B83" s="93"/>
      <c r="C83" s="356" t="s">
        <v>190</v>
      </c>
      <c r="D83" s="356" t="s">
        <v>159</v>
      </c>
      <c r="E83" s="356" t="s">
        <v>64</v>
      </c>
      <c r="F83" s="356" t="s">
        <v>357</v>
      </c>
      <c r="G83" s="355"/>
      <c r="H83" s="363">
        <f t="shared" si="5"/>
        <v>0</v>
      </c>
      <c r="I83" s="363">
        <f t="shared" si="5"/>
        <v>0.7</v>
      </c>
      <c r="J83" s="363">
        <f t="shared" si="5"/>
        <v>0</v>
      </c>
      <c r="K83" s="450">
        <f t="shared" si="5"/>
        <v>0.6</v>
      </c>
      <c r="L83" s="180">
        <f t="shared" si="5"/>
        <v>0.6</v>
      </c>
      <c r="N83" s="186">
        <f t="shared" si="0"/>
        <v>-0.6</v>
      </c>
      <c r="O83" s="186">
        <f t="shared" si="0"/>
        <v>0.09999999999999998</v>
      </c>
      <c r="P83" s="186">
        <f t="shared" si="1"/>
        <v>0</v>
      </c>
      <c r="Q83" s="186">
        <f t="shared" si="1"/>
        <v>116.66666666666667</v>
      </c>
    </row>
    <row r="84" spans="1:17" s="9" customFormat="1" ht="47.25" hidden="1">
      <c r="A84" s="342" t="s">
        <v>257</v>
      </c>
      <c r="B84" s="342"/>
      <c r="C84" s="356" t="s">
        <v>190</v>
      </c>
      <c r="D84" s="356" t="s">
        <v>159</v>
      </c>
      <c r="E84" s="356" t="s">
        <v>64</v>
      </c>
      <c r="F84" s="356" t="s">
        <v>357</v>
      </c>
      <c r="G84" s="356" t="s">
        <v>162</v>
      </c>
      <c r="H84" s="363">
        <v>0</v>
      </c>
      <c r="I84" s="363">
        <v>0.7</v>
      </c>
      <c r="J84" s="363">
        <v>0</v>
      </c>
      <c r="K84" s="296">
        <v>0.6</v>
      </c>
      <c r="L84" s="179">
        <v>0.6</v>
      </c>
      <c r="N84" s="186">
        <f t="shared" si="0"/>
        <v>-0.6</v>
      </c>
      <c r="O84" s="186">
        <f t="shared" si="0"/>
        <v>0.09999999999999998</v>
      </c>
      <c r="P84" s="186">
        <f t="shared" si="1"/>
        <v>0</v>
      </c>
      <c r="Q84" s="186">
        <f t="shared" si="1"/>
        <v>116.66666666666667</v>
      </c>
    </row>
    <row r="85" spans="1:17" s="9" customFormat="1" ht="34.5" customHeight="1" hidden="1">
      <c r="A85" s="344" t="s">
        <v>45</v>
      </c>
      <c r="B85" s="344"/>
      <c r="C85" s="355" t="s">
        <v>190</v>
      </c>
      <c r="D85" s="355" t="s">
        <v>159</v>
      </c>
      <c r="E85" s="355" t="s">
        <v>64</v>
      </c>
      <c r="F85" s="355" t="s">
        <v>319</v>
      </c>
      <c r="G85" s="355"/>
      <c r="H85" s="364">
        <f>H86</f>
        <v>0</v>
      </c>
      <c r="I85" s="364">
        <f>I86+I91</f>
        <v>3</v>
      </c>
      <c r="J85" s="364">
        <f>J86</f>
        <v>0</v>
      </c>
      <c r="K85" s="450">
        <f>K86+K91</f>
        <v>3</v>
      </c>
      <c r="L85" s="180">
        <f>L86+L91</f>
        <v>3</v>
      </c>
      <c r="N85" s="186">
        <f t="shared" si="0"/>
        <v>-3</v>
      </c>
      <c r="O85" s="186">
        <f t="shared" si="0"/>
        <v>0</v>
      </c>
      <c r="P85" s="186">
        <f t="shared" si="1"/>
        <v>0</v>
      </c>
      <c r="Q85" s="186">
        <f t="shared" si="1"/>
        <v>100</v>
      </c>
    </row>
    <row r="86" spans="1:17" s="9" customFormat="1" ht="47.25" hidden="1">
      <c r="A86" s="344" t="s">
        <v>47</v>
      </c>
      <c r="B86" s="344"/>
      <c r="C86" s="355" t="s">
        <v>190</v>
      </c>
      <c r="D86" s="355" t="s">
        <v>159</v>
      </c>
      <c r="E86" s="355" t="s">
        <v>64</v>
      </c>
      <c r="F86" s="355" t="s">
        <v>69</v>
      </c>
      <c r="G86" s="355"/>
      <c r="H86" s="364">
        <f>H87</f>
        <v>0</v>
      </c>
      <c r="I86" s="364">
        <f>I87</f>
        <v>0</v>
      </c>
      <c r="J86" s="364">
        <f>J87</f>
        <v>0</v>
      </c>
      <c r="K86" s="450">
        <f>K87</f>
        <v>0</v>
      </c>
      <c r="L86" s="180">
        <f>L87</f>
        <v>0</v>
      </c>
      <c r="N86" s="186">
        <f t="shared" si="0"/>
        <v>0</v>
      </c>
      <c r="O86" s="186">
        <f t="shared" si="0"/>
        <v>0</v>
      </c>
      <c r="P86" s="186" t="e">
        <f t="shared" si="1"/>
        <v>#DIV/0!</v>
      </c>
      <c r="Q86" s="186" t="e">
        <f t="shared" si="1"/>
        <v>#DIV/0!</v>
      </c>
    </row>
    <row r="87" spans="1:17" ht="31.5" hidden="1">
      <c r="A87" s="342" t="s">
        <v>153</v>
      </c>
      <c r="B87" s="342"/>
      <c r="C87" s="356" t="s">
        <v>190</v>
      </c>
      <c r="D87" s="356" t="s">
        <v>159</v>
      </c>
      <c r="E87" s="356" t="s">
        <v>64</v>
      </c>
      <c r="F87" s="356" t="s">
        <v>69</v>
      </c>
      <c r="G87" s="356" t="s">
        <v>162</v>
      </c>
      <c r="H87" s="363">
        <v>0</v>
      </c>
      <c r="I87" s="363"/>
      <c r="J87" s="363">
        <v>0</v>
      </c>
      <c r="K87" s="296"/>
      <c r="L87" s="179"/>
      <c r="N87" s="186">
        <f t="shared" si="0"/>
        <v>0</v>
      </c>
      <c r="O87" s="186">
        <f t="shared" si="0"/>
        <v>0</v>
      </c>
      <c r="P87" s="186" t="e">
        <f t="shared" si="1"/>
        <v>#DIV/0!</v>
      </c>
      <c r="Q87" s="186" t="e">
        <f t="shared" si="1"/>
        <v>#DIV/0!</v>
      </c>
    </row>
    <row r="88" spans="1:17" ht="15.75" hidden="1">
      <c r="A88" s="342" t="s">
        <v>42</v>
      </c>
      <c r="B88" s="342"/>
      <c r="C88" s="356" t="s">
        <v>190</v>
      </c>
      <c r="D88" s="356" t="s">
        <v>159</v>
      </c>
      <c r="E88" s="356" t="s">
        <v>64</v>
      </c>
      <c r="F88" s="356" t="s">
        <v>48</v>
      </c>
      <c r="G88" s="356" t="s">
        <v>162</v>
      </c>
      <c r="H88" s="363"/>
      <c r="I88" s="363"/>
      <c r="J88" s="363"/>
      <c r="K88" s="296"/>
      <c r="L88" s="179"/>
      <c r="N88" s="186">
        <f t="shared" si="0"/>
        <v>0</v>
      </c>
      <c r="O88" s="186">
        <f t="shared" si="0"/>
        <v>0</v>
      </c>
      <c r="P88" s="186" t="e">
        <f t="shared" si="1"/>
        <v>#DIV/0!</v>
      </c>
      <c r="Q88" s="186" t="e">
        <f t="shared" si="1"/>
        <v>#DIV/0!</v>
      </c>
    </row>
    <row r="89" spans="1:17" ht="15.75" hidden="1">
      <c r="A89" s="342" t="s">
        <v>172</v>
      </c>
      <c r="B89" s="342"/>
      <c r="C89" s="356" t="s">
        <v>190</v>
      </c>
      <c r="D89" s="356" t="s">
        <v>159</v>
      </c>
      <c r="E89" s="356" t="s">
        <v>64</v>
      </c>
      <c r="F89" s="356" t="s">
        <v>48</v>
      </c>
      <c r="G89" s="356" t="s">
        <v>162</v>
      </c>
      <c r="H89" s="363"/>
      <c r="I89" s="363"/>
      <c r="J89" s="363"/>
      <c r="K89" s="296"/>
      <c r="L89" s="179"/>
      <c r="N89" s="186">
        <f t="shared" si="0"/>
        <v>0</v>
      </c>
      <c r="O89" s="186">
        <f t="shared" si="0"/>
        <v>0</v>
      </c>
      <c r="P89" s="186" t="e">
        <f t="shared" si="1"/>
        <v>#DIV/0!</v>
      </c>
      <c r="Q89" s="186" t="e">
        <f t="shared" si="1"/>
        <v>#DIV/0!</v>
      </c>
    </row>
    <row r="90" spans="1:17" ht="15.75" hidden="1">
      <c r="A90" s="342" t="s">
        <v>177</v>
      </c>
      <c r="B90" s="342"/>
      <c r="C90" s="356" t="s">
        <v>190</v>
      </c>
      <c r="D90" s="356" t="s">
        <v>159</v>
      </c>
      <c r="E90" s="356" t="s">
        <v>64</v>
      </c>
      <c r="F90" s="356" t="s">
        <v>48</v>
      </c>
      <c r="G90" s="356" t="s">
        <v>162</v>
      </c>
      <c r="H90" s="363"/>
      <c r="I90" s="363"/>
      <c r="J90" s="363"/>
      <c r="K90" s="296"/>
      <c r="L90" s="179"/>
      <c r="N90" s="186">
        <f t="shared" si="0"/>
        <v>0</v>
      </c>
      <c r="O90" s="186">
        <f t="shared" si="0"/>
        <v>0</v>
      </c>
      <c r="P90" s="186" t="e">
        <f t="shared" si="1"/>
        <v>#DIV/0!</v>
      </c>
      <c r="Q90" s="186" t="e">
        <f t="shared" si="1"/>
        <v>#DIV/0!</v>
      </c>
    </row>
    <row r="91" spans="1:17" s="9" customFormat="1" ht="18" customHeight="1">
      <c r="A91" s="344" t="s">
        <v>548</v>
      </c>
      <c r="B91" s="344"/>
      <c r="C91" s="355" t="s">
        <v>190</v>
      </c>
      <c r="D91" s="355" t="s">
        <v>159</v>
      </c>
      <c r="E91" s="355" t="s">
        <v>64</v>
      </c>
      <c r="F91" s="355" t="s">
        <v>320</v>
      </c>
      <c r="G91" s="355"/>
      <c r="H91" s="364">
        <f>H92</f>
        <v>3</v>
      </c>
      <c r="I91" s="364">
        <f>I92</f>
        <v>3</v>
      </c>
      <c r="J91" s="364">
        <f>J92</f>
        <v>3</v>
      </c>
      <c r="K91" s="450">
        <f>K92</f>
        <v>3</v>
      </c>
      <c r="L91" s="180">
        <f>L92</f>
        <v>3</v>
      </c>
      <c r="N91" s="186">
        <f t="shared" si="0"/>
        <v>0</v>
      </c>
      <c r="O91" s="186">
        <f t="shared" si="0"/>
        <v>0</v>
      </c>
      <c r="P91" s="186">
        <f t="shared" si="1"/>
        <v>100</v>
      </c>
      <c r="Q91" s="186">
        <f t="shared" si="1"/>
        <v>100</v>
      </c>
    </row>
    <row r="92" spans="1:17" ht="30" customHeight="1">
      <c r="A92" s="342" t="s">
        <v>49</v>
      </c>
      <c r="B92" s="342"/>
      <c r="C92" s="356" t="s">
        <v>190</v>
      </c>
      <c r="D92" s="356" t="s">
        <v>159</v>
      </c>
      <c r="E92" s="356" t="s">
        <v>64</v>
      </c>
      <c r="F92" s="356" t="s">
        <v>550</v>
      </c>
      <c r="G92" s="356"/>
      <c r="H92" s="363">
        <f>H94+H98</f>
        <v>3</v>
      </c>
      <c r="I92" s="363">
        <f>I94+I98</f>
        <v>3</v>
      </c>
      <c r="J92" s="363">
        <f>J94+J98</f>
        <v>3</v>
      </c>
      <c r="K92" s="296">
        <f>K94+K98</f>
        <v>3</v>
      </c>
      <c r="L92" s="179">
        <f>L94+L98</f>
        <v>3</v>
      </c>
      <c r="N92" s="186">
        <f t="shared" si="0"/>
        <v>0</v>
      </c>
      <c r="O92" s="186">
        <f t="shared" si="0"/>
        <v>0</v>
      </c>
      <c r="P92" s="186">
        <f t="shared" si="1"/>
        <v>100</v>
      </c>
      <c r="Q92" s="186">
        <f t="shared" si="1"/>
        <v>100</v>
      </c>
    </row>
    <row r="93" spans="1:17" ht="48" customHeight="1">
      <c r="A93" s="370" t="s">
        <v>549</v>
      </c>
      <c r="B93" s="342"/>
      <c r="C93" s="356" t="s">
        <v>190</v>
      </c>
      <c r="D93" s="356" t="s">
        <v>159</v>
      </c>
      <c r="E93" s="356" t="s">
        <v>64</v>
      </c>
      <c r="F93" s="356" t="s">
        <v>551</v>
      </c>
      <c r="G93" s="356"/>
      <c r="H93" s="363">
        <f>H98</f>
        <v>3</v>
      </c>
      <c r="I93" s="363">
        <f>I98</f>
        <v>3</v>
      </c>
      <c r="J93" s="363">
        <f>J98</f>
        <v>3</v>
      </c>
      <c r="K93" s="296">
        <f>K98</f>
        <v>3</v>
      </c>
      <c r="L93" s="179">
        <f>L98</f>
        <v>3</v>
      </c>
      <c r="N93" s="186">
        <f t="shared" si="0"/>
        <v>0</v>
      </c>
      <c r="O93" s="186">
        <f t="shared" si="0"/>
        <v>0</v>
      </c>
      <c r="P93" s="186">
        <f t="shared" si="1"/>
        <v>100</v>
      </c>
      <c r="Q93" s="186">
        <f t="shared" si="1"/>
        <v>100</v>
      </c>
    </row>
    <row r="94" spans="1:17" ht="31.5" hidden="1">
      <c r="A94" s="371" t="s">
        <v>153</v>
      </c>
      <c r="B94" s="343"/>
      <c r="C94" s="356" t="s">
        <v>190</v>
      </c>
      <c r="D94" s="356" t="s">
        <v>159</v>
      </c>
      <c r="E94" s="356" t="s">
        <v>64</v>
      </c>
      <c r="F94" s="356" t="s">
        <v>201</v>
      </c>
      <c r="G94" s="356" t="s">
        <v>162</v>
      </c>
      <c r="H94" s="359"/>
      <c r="I94" s="359"/>
      <c r="J94" s="359"/>
      <c r="K94" s="448"/>
      <c r="L94" s="177"/>
      <c r="N94" s="186">
        <f t="shared" si="0"/>
        <v>0</v>
      </c>
      <c r="O94" s="186">
        <f t="shared" si="0"/>
        <v>0</v>
      </c>
      <c r="P94" s="186" t="e">
        <f t="shared" si="1"/>
        <v>#DIV/0!</v>
      </c>
      <c r="Q94" s="186" t="e">
        <f t="shared" si="1"/>
        <v>#DIV/0!</v>
      </c>
    </row>
    <row r="95" spans="1:17" ht="15.75" hidden="1">
      <c r="A95" s="371" t="s">
        <v>42</v>
      </c>
      <c r="B95" s="343"/>
      <c r="C95" s="356" t="s">
        <v>190</v>
      </c>
      <c r="D95" s="356" t="s">
        <v>159</v>
      </c>
      <c r="E95" s="356" t="s">
        <v>64</v>
      </c>
      <c r="F95" s="356" t="s">
        <v>201</v>
      </c>
      <c r="G95" s="356" t="s">
        <v>162</v>
      </c>
      <c r="H95" s="363">
        <v>45</v>
      </c>
      <c r="I95" s="363">
        <v>45</v>
      </c>
      <c r="J95" s="363">
        <v>45</v>
      </c>
      <c r="K95" s="296">
        <v>45</v>
      </c>
      <c r="L95" s="179">
        <v>45</v>
      </c>
      <c r="N95" s="186">
        <f t="shared" si="0"/>
        <v>0</v>
      </c>
      <c r="O95" s="186">
        <f t="shared" si="0"/>
        <v>0</v>
      </c>
      <c r="P95" s="186">
        <f t="shared" si="1"/>
        <v>100</v>
      </c>
      <c r="Q95" s="186">
        <f t="shared" si="1"/>
        <v>100</v>
      </c>
    </row>
    <row r="96" spans="1:17" ht="15.75" hidden="1">
      <c r="A96" s="370" t="s">
        <v>172</v>
      </c>
      <c r="B96" s="342"/>
      <c r="C96" s="356" t="s">
        <v>190</v>
      </c>
      <c r="D96" s="356" t="s">
        <v>159</v>
      </c>
      <c r="E96" s="356" t="s">
        <v>64</v>
      </c>
      <c r="F96" s="356" t="s">
        <v>201</v>
      </c>
      <c r="G96" s="356" t="s">
        <v>162</v>
      </c>
      <c r="H96" s="363">
        <v>45</v>
      </c>
      <c r="I96" s="363">
        <v>45</v>
      </c>
      <c r="J96" s="363">
        <v>45</v>
      </c>
      <c r="K96" s="296">
        <v>45</v>
      </c>
      <c r="L96" s="179">
        <v>45</v>
      </c>
      <c r="N96" s="186">
        <f t="shared" si="0"/>
        <v>0</v>
      </c>
      <c r="O96" s="186">
        <f t="shared" si="0"/>
        <v>0</v>
      </c>
      <c r="P96" s="186">
        <f t="shared" si="1"/>
        <v>100</v>
      </c>
      <c r="Q96" s="186">
        <f t="shared" si="1"/>
        <v>100</v>
      </c>
    </row>
    <row r="97" spans="1:17" ht="15.75" hidden="1">
      <c r="A97" s="372" t="s">
        <v>177</v>
      </c>
      <c r="B97" s="345"/>
      <c r="C97" s="356" t="s">
        <v>190</v>
      </c>
      <c r="D97" s="356" t="s">
        <v>159</v>
      </c>
      <c r="E97" s="356" t="s">
        <v>64</v>
      </c>
      <c r="F97" s="356" t="s">
        <v>201</v>
      </c>
      <c r="G97" s="356" t="s">
        <v>162</v>
      </c>
      <c r="H97" s="363">
        <v>45</v>
      </c>
      <c r="I97" s="363">
        <v>45</v>
      </c>
      <c r="J97" s="363">
        <v>45</v>
      </c>
      <c r="K97" s="296">
        <v>45</v>
      </c>
      <c r="L97" s="179">
        <v>45</v>
      </c>
      <c r="N97" s="186">
        <f t="shared" si="0"/>
        <v>0</v>
      </c>
      <c r="O97" s="186">
        <f t="shared" si="0"/>
        <v>0</v>
      </c>
      <c r="P97" s="186">
        <f t="shared" si="1"/>
        <v>100</v>
      </c>
      <c r="Q97" s="186">
        <f t="shared" si="1"/>
        <v>100</v>
      </c>
    </row>
    <row r="98" spans="1:17" ht="15.75">
      <c r="A98" s="370" t="s">
        <v>154</v>
      </c>
      <c r="B98" s="342"/>
      <c r="C98" s="356" t="s">
        <v>190</v>
      </c>
      <c r="D98" s="356" t="s">
        <v>159</v>
      </c>
      <c r="E98" s="356" t="s">
        <v>64</v>
      </c>
      <c r="F98" s="356" t="s">
        <v>551</v>
      </c>
      <c r="G98" s="356" t="s">
        <v>155</v>
      </c>
      <c r="H98" s="363">
        <v>3</v>
      </c>
      <c r="I98" s="363">
        <v>3</v>
      </c>
      <c r="J98" s="363">
        <v>3</v>
      </c>
      <c r="K98" s="296">
        <v>3</v>
      </c>
      <c r="L98" s="179">
        <v>3</v>
      </c>
      <c r="N98" s="186">
        <f t="shared" si="0"/>
        <v>0</v>
      </c>
      <c r="O98" s="186">
        <f t="shared" si="0"/>
        <v>0</v>
      </c>
      <c r="P98" s="186">
        <f t="shared" si="1"/>
        <v>100</v>
      </c>
      <c r="Q98" s="186">
        <f t="shared" si="1"/>
        <v>100</v>
      </c>
    </row>
    <row r="99" spans="1:17" ht="15.75" hidden="1">
      <c r="A99" s="345" t="s">
        <v>42</v>
      </c>
      <c r="B99" s="345"/>
      <c r="C99" s="356" t="s">
        <v>190</v>
      </c>
      <c r="D99" s="356" t="s">
        <v>159</v>
      </c>
      <c r="E99" s="356" t="s">
        <v>64</v>
      </c>
      <c r="F99" s="356" t="s">
        <v>201</v>
      </c>
      <c r="G99" s="356" t="s">
        <v>155</v>
      </c>
      <c r="H99" s="363">
        <v>1</v>
      </c>
      <c r="I99" s="363">
        <v>1</v>
      </c>
      <c r="J99" s="363">
        <v>1</v>
      </c>
      <c r="K99" s="296">
        <v>1</v>
      </c>
      <c r="L99" s="179">
        <v>1</v>
      </c>
      <c r="N99" s="186">
        <f t="shared" si="0"/>
        <v>0</v>
      </c>
      <c r="O99" s="186">
        <f t="shared" si="0"/>
        <v>0</v>
      </c>
      <c r="P99" s="186">
        <f t="shared" si="1"/>
        <v>100</v>
      </c>
      <c r="Q99" s="186">
        <f t="shared" si="1"/>
        <v>100</v>
      </c>
    </row>
    <row r="100" spans="1:17" ht="15.75" hidden="1">
      <c r="A100" s="345" t="s">
        <v>178</v>
      </c>
      <c r="B100" s="345"/>
      <c r="C100" s="356" t="s">
        <v>190</v>
      </c>
      <c r="D100" s="356" t="s">
        <v>159</v>
      </c>
      <c r="E100" s="356" t="s">
        <v>64</v>
      </c>
      <c r="F100" s="356" t="s">
        <v>201</v>
      </c>
      <c r="G100" s="356" t="s">
        <v>162</v>
      </c>
      <c r="H100" s="363">
        <v>1</v>
      </c>
      <c r="I100" s="363">
        <v>1</v>
      </c>
      <c r="J100" s="363">
        <v>1</v>
      </c>
      <c r="K100" s="296">
        <v>1</v>
      </c>
      <c r="L100" s="179">
        <v>1</v>
      </c>
      <c r="N100" s="186">
        <f aca="true" t="shared" si="6" ref="N100:O171">H100-K100</f>
        <v>0</v>
      </c>
      <c r="O100" s="186">
        <f t="shared" si="6"/>
        <v>0</v>
      </c>
      <c r="P100" s="186">
        <f aca="true" t="shared" si="7" ref="P100:Q171">H100/K100*100</f>
        <v>100</v>
      </c>
      <c r="Q100" s="186">
        <f t="shared" si="7"/>
        <v>100</v>
      </c>
    </row>
    <row r="101" spans="1:17" s="9" customFormat="1" ht="15.75">
      <c r="A101" s="344" t="s">
        <v>13</v>
      </c>
      <c r="B101" s="344"/>
      <c r="C101" s="355" t="s">
        <v>190</v>
      </c>
      <c r="D101" s="355" t="s">
        <v>160</v>
      </c>
      <c r="E101" s="355"/>
      <c r="F101" s="355"/>
      <c r="G101" s="355"/>
      <c r="H101" s="364">
        <f aca="true" t="shared" si="8" ref="H101:L102">H102</f>
        <v>147.7</v>
      </c>
      <c r="I101" s="364">
        <f t="shared" si="8"/>
        <v>115.1</v>
      </c>
      <c r="J101" s="364">
        <f t="shared" si="8"/>
        <v>153.1</v>
      </c>
      <c r="K101" s="450">
        <f t="shared" si="8"/>
        <v>93.39999999999999</v>
      </c>
      <c r="L101" s="180">
        <f t="shared" si="8"/>
        <v>93.39999999999999</v>
      </c>
      <c r="N101" s="186">
        <f t="shared" si="6"/>
        <v>54.3</v>
      </c>
      <c r="O101" s="186">
        <f t="shared" si="6"/>
        <v>21.700000000000003</v>
      </c>
      <c r="P101" s="186">
        <f t="shared" si="7"/>
        <v>158.1370449678801</v>
      </c>
      <c r="Q101" s="186">
        <f t="shared" si="7"/>
        <v>123.23340471092077</v>
      </c>
    </row>
    <row r="102" spans="1:17" ht="31.5">
      <c r="A102" s="342" t="s">
        <v>60</v>
      </c>
      <c r="B102" s="342"/>
      <c r="C102" s="356" t="s">
        <v>190</v>
      </c>
      <c r="D102" s="356" t="s">
        <v>160</v>
      </c>
      <c r="E102" s="356" t="s">
        <v>169</v>
      </c>
      <c r="F102" s="356"/>
      <c r="G102" s="356"/>
      <c r="H102" s="363">
        <f t="shared" si="8"/>
        <v>147.7</v>
      </c>
      <c r="I102" s="363">
        <f t="shared" si="8"/>
        <v>115.1</v>
      </c>
      <c r="J102" s="363">
        <f t="shared" si="8"/>
        <v>153.1</v>
      </c>
      <c r="K102" s="296">
        <f t="shared" si="8"/>
        <v>93.39999999999999</v>
      </c>
      <c r="L102" s="179">
        <f t="shared" si="8"/>
        <v>93.39999999999999</v>
      </c>
      <c r="N102" s="186">
        <f t="shared" si="6"/>
        <v>54.3</v>
      </c>
      <c r="O102" s="186">
        <f t="shared" si="6"/>
        <v>21.700000000000003</v>
      </c>
      <c r="P102" s="186">
        <f t="shared" si="7"/>
        <v>158.1370449678801</v>
      </c>
      <c r="Q102" s="186">
        <f t="shared" si="7"/>
        <v>123.23340471092077</v>
      </c>
    </row>
    <row r="103" spans="1:17" ht="27" customHeight="1">
      <c r="A103" s="342" t="s">
        <v>528</v>
      </c>
      <c r="B103" s="342"/>
      <c r="C103" s="356" t="s">
        <v>190</v>
      </c>
      <c r="D103" s="356" t="s">
        <v>160</v>
      </c>
      <c r="E103" s="356" t="s">
        <v>169</v>
      </c>
      <c r="F103" s="355" t="s">
        <v>355</v>
      </c>
      <c r="G103" s="356"/>
      <c r="H103" s="359">
        <f>H105+H124</f>
        <v>147.7</v>
      </c>
      <c r="I103" s="359">
        <f>I105</f>
        <v>115.1</v>
      </c>
      <c r="J103" s="359">
        <f>J105+J124</f>
        <v>153.1</v>
      </c>
      <c r="K103" s="448">
        <f>K105</f>
        <v>93.39999999999999</v>
      </c>
      <c r="L103" s="177">
        <f>L105</f>
        <v>93.39999999999999</v>
      </c>
      <c r="N103" s="186">
        <f t="shared" si="6"/>
        <v>54.3</v>
      </c>
      <c r="O103" s="186">
        <f t="shared" si="6"/>
        <v>21.700000000000003</v>
      </c>
      <c r="P103" s="186">
        <f t="shared" si="7"/>
        <v>158.1370449678801</v>
      </c>
      <c r="Q103" s="186">
        <f t="shared" si="7"/>
        <v>123.23340471092077</v>
      </c>
    </row>
    <row r="104" spans="1:17" ht="47.25" customHeight="1">
      <c r="A104" s="340" t="s">
        <v>529</v>
      </c>
      <c r="B104" s="361"/>
      <c r="C104" s="356" t="s">
        <v>190</v>
      </c>
      <c r="D104" s="356" t="s">
        <v>160</v>
      </c>
      <c r="E104" s="356" t="s">
        <v>169</v>
      </c>
      <c r="F104" s="356" t="s">
        <v>531</v>
      </c>
      <c r="G104" s="356"/>
      <c r="H104" s="359">
        <f>H105</f>
        <v>147.7</v>
      </c>
      <c r="I104" s="359">
        <f>I105</f>
        <v>115.1</v>
      </c>
      <c r="J104" s="359">
        <f>J105</f>
        <v>153.1</v>
      </c>
      <c r="K104" s="448">
        <f>K105</f>
        <v>93.39999999999999</v>
      </c>
      <c r="L104" s="177">
        <f>L105</f>
        <v>93.39999999999999</v>
      </c>
      <c r="N104" s="186">
        <f t="shared" si="6"/>
        <v>54.3</v>
      </c>
      <c r="O104" s="186">
        <f t="shared" si="6"/>
        <v>21.700000000000003</v>
      </c>
      <c r="P104" s="186">
        <f t="shared" si="7"/>
        <v>158.1370449678801</v>
      </c>
      <c r="Q104" s="186">
        <f t="shared" si="7"/>
        <v>123.23340471092077</v>
      </c>
    </row>
    <row r="105" spans="1:17" ht="29.25" customHeight="1">
      <c r="A105" s="346" t="s">
        <v>70</v>
      </c>
      <c r="B105" s="342"/>
      <c r="C105" s="356" t="s">
        <v>190</v>
      </c>
      <c r="D105" s="356" t="s">
        <v>160</v>
      </c>
      <c r="E105" s="356" t="s">
        <v>169</v>
      </c>
      <c r="F105" s="356" t="s">
        <v>535</v>
      </c>
      <c r="G105" s="356"/>
      <c r="H105" s="363">
        <f>H106+H111</f>
        <v>147.7</v>
      </c>
      <c r="I105" s="363">
        <f>I106+I111</f>
        <v>115.1</v>
      </c>
      <c r="J105" s="363">
        <f>J106+J111</f>
        <v>153.1</v>
      </c>
      <c r="K105" s="296">
        <f>K106+K111</f>
        <v>93.39999999999999</v>
      </c>
      <c r="L105" s="179">
        <f>L106+L111</f>
        <v>93.39999999999999</v>
      </c>
      <c r="N105" s="186">
        <f t="shared" si="6"/>
        <v>54.3</v>
      </c>
      <c r="O105" s="186">
        <f t="shared" si="6"/>
        <v>21.700000000000003</v>
      </c>
      <c r="P105" s="186">
        <f t="shared" si="7"/>
        <v>158.1370449678801</v>
      </c>
      <c r="Q105" s="186">
        <f t="shared" si="7"/>
        <v>123.23340471092077</v>
      </c>
    </row>
    <row r="106" spans="1:17" ht="48.75" customHeight="1">
      <c r="A106" s="342" t="s">
        <v>230</v>
      </c>
      <c r="B106" s="343"/>
      <c r="C106" s="356" t="s">
        <v>190</v>
      </c>
      <c r="D106" s="356" t="s">
        <v>160</v>
      </c>
      <c r="E106" s="356" t="s">
        <v>169</v>
      </c>
      <c r="F106" s="356" t="s">
        <v>552</v>
      </c>
      <c r="G106" s="356"/>
      <c r="H106" s="363">
        <f>H107</f>
        <v>147.7</v>
      </c>
      <c r="I106" s="363">
        <v>114.6</v>
      </c>
      <c r="J106" s="363">
        <f>J107</f>
        <v>153.1</v>
      </c>
      <c r="K106" s="296">
        <v>89.1</v>
      </c>
      <c r="L106" s="179">
        <v>89.1</v>
      </c>
      <c r="N106" s="186">
        <f t="shared" si="6"/>
        <v>58.599999999999994</v>
      </c>
      <c r="O106" s="186">
        <f t="shared" si="6"/>
        <v>25.5</v>
      </c>
      <c r="P106" s="186">
        <f t="shared" si="7"/>
        <v>165.76879910213242</v>
      </c>
      <c r="Q106" s="186">
        <f t="shared" si="7"/>
        <v>128.6195286195286</v>
      </c>
    </row>
    <row r="107" spans="1:17" ht="78" customHeight="1">
      <c r="A107" s="343" t="s">
        <v>151</v>
      </c>
      <c r="B107" s="342"/>
      <c r="C107" s="356" t="s">
        <v>190</v>
      </c>
      <c r="D107" s="356" t="s">
        <v>160</v>
      </c>
      <c r="E107" s="356" t="s">
        <v>169</v>
      </c>
      <c r="F107" s="356" t="s">
        <v>552</v>
      </c>
      <c r="G107" s="356" t="s">
        <v>152</v>
      </c>
      <c r="H107" s="363">
        <v>147.7</v>
      </c>
      <c r="I107" s="363">
        <v>78.1</v>
      </c>
      <c r="J107" s="363">
        <v>153.1</v>
      </c>
      <c r="K107" s="296">
        <v>78.1</v>
      </c>
      <c r="L107" s="179">
        <v>78.1</v>
      </c>
      <c r="N107" s="186">
        <f t="shared" si="6"/>
        <v>69.6</v>
      </c>
      <c r="O107" s="186">
        <f t="shared" si="6"/>
        <v>0</v>
      </c>
      <c r="P107" s="186">
        <f t="shared" si="7"/>
        <v>189.11651728553136</v>
      </c>
      <c r="Q107" s="186">
        <f t="shared" si="7"/>
        <v>100</v>
      </c>
    </row>
    <row r="108" spans="1:17" ht="47.25" hidden="1">
      <c r="A108" s="342" t="s">
        <v>257</v>
      </c>
      <c r="B108" s="343"/>
      <c r="C108" s="356" t="s">
        <v>190</v>
      </c>
      <c r="D108" s="356" t="s">
        <v>160</v>
      </c>
      <c r="E108" s="356" t="s">
        <v>169</v>
      </c>
      <c r="F108" s="356" t="s">
        <v>552</v>
      </c>
      <c r="G108" s="356" t="s">
        <v>152</v>
      </c>
      <c r="H108" s="359">
        <v>0</v>
      </c>
      <c r="I108" s="359">
        <v>78.1</v>
      </c>
      <c r="J108" s="359">
        <v>0</v>
      </c>
      <c r="K108" s="448">
        <v>78.1</v>
      </c>
      <c r="L108" s="177">
        <v>78.1</v>
      </c>
      <c r="N108" s="186">
        <f t="shared" si="6"/>
        <v>-78.1</v>
      </c>
      <c r="O108" s="186">
        <f t="shared" si="6"/>
        <v>0</v>
      </c>
      <c r="P108" s="186">
        <f t="shared" si="7"/>
        <v>0</v>
      </c>
      <c r="Q108" s="186">
        <f t="shared" si="7"/>
        <v>100</v>
      </c>
    </row>
    <row r="109" spans="1:17" ht="31.5" hidden="1">
      <c r="A109" s="343" t="s">
        <v>163</v>
      </c>
      <c r="B109" s="342"/>
      <c r="C109" s="356" t="s">
        <v>190</v>
      </c>
      <c r="D109" s="356" t="s">
        <v>160</v>
      </c>
      <c r="E109" s="356" t="s">
        <v>169</v>
      </c>
      <c r="F109" s="356" t="s">
        <v>359</v>
      </c>
      <c r="G109" s="356" t="s">
        <v>152</v>
      </c>
      <c r="H109" s="363">
        <v>60</v>
      </c>
      <c r="I109" s="363">
        <v>60</v>
      </c>
      <c r="J109" s="363">
        <v>60</v>
      </c>
      <c r="K109" s="296">
        <v>60</v>
      </c>
      <c r="L109" s="179">
        <v>60</v>
      </c>
      <c r="N109" s="186">
        <f t="shared" si="6"/>
        <v>0</v>
      </c>
      <c r="O109" s="186">
        <f t="shared" si="6"/>
        <v>0</v>
      </c>
      <c r="P109" s="186">
        <f t="shared" si="7"/>
        <v>100</v>
      </c>
      <c r="Q109" s="186">
        <f t="shared" si="7"/>
        <v>100</v>
      </c>
    </row>
    <row r="110" spans="1:17" ht="15.75" hidden="1">
      <c r="A110" s="342" t="s">
        <v>164</v>
      </c>
      <c r="B110" s="343"/>
      <c r="C110" s="356" t="s">
        <v>190</v>
      </c>
      <c r="D110" s="356" t="s">
        <v>160</v>
      </c>
      <c r="E110" s="356" t="s">
        <v>169</v>
      </c>
      <c r="F110" s="356" t="s">
        <v>359</v>
      </c>
      <c r="G110" s="356" t="s">
        <v>152</v>
      </c>
      <c r="H110" s="363">
        <v>18.1</v>
      </c>
      <c r="I110" s="363">
        <v>18.1</v>
      </c>
      <c r="J110" s="363">
        <v>18.1</v>
      </c>
      <c r="K110" s="296">
        <v>18.1</v>
      </c>
      <c r="L110" s="179">
        <v>18.1</v>
      </c>
      <c r="N110" s="186">
        <f t="shared" si="6"/>
        <v>0</v>
      </c>
      <c r="O110" s="186">
        <f t="shared" si="6"/>
        <v>0</v>
      </c>
      <c r="P110" s="186">
        <f t="shared" si="7"/>
        <v>100</v>
      </c>
      <c r="Q110" s="186">
        <f t="shared" si="7"/>
        <v>100</v>
      </c>
    </row>
    <row r="111" spans="1:17" ht="46.5" customHeight="1" hidden="1">
      <c r="A111" s="343" t="s">
        <v>165</v>
      </c>
      <c r="B111" s="342"/>
      <c r="C111" s="356" t="s">
        <v>190</v>
      </c>
      <c r="D111" s="356" t="s">
        <v>160</v>
      </c>
      <c r="E111" s="356" t="s">
        <v>169</v>
      </c>
      <c r="F111" s="356" t="s">
        <v>359</v>
      </c>
      <c r="G111" s="356" t="s">
        <v>162</v>
      </c>
      <c r="H111" s="363">
        <v>0</v>
      </c>
      <c r="I111" s="363">
        <v>0.5</v>
      </c>
      <c r="J111" s="363">
        <v>0</v>
      </c>
      <c r="K111" s="296">
        <v>4.3</v>
      </c>
      <c r="L111" s="179">
        <v>4.3</v>
      </c>
      <c r="N111" s="186">
        <f t="shared" si="6"/>
        <v>-4.3</v>
      </c>
      <c r="O111" s="186">
        <f t="shared" si="6"/>
        <v>-3.8</v>
      </c>
      <c r="P111" s="186">
        <f t="shared" si="7"/>
        <v>0</v>
      </c>
      <c r="Q111" s="186">
        <f t="shared" si="7"/>
        <v>11.627906976744185</v>
      </c>
    </row>
    <row r="112" spans="1:17" s="9" customFormat="1" ht="47.25" hidden="1">
      <c r="A112" s="342" t="s">
        <v>257</v>
      </c>
      <c r="B112" s="358"/>
      <c r="C112" s="355" t="s">
        <v>190</v>
      </c>
      <c r="D112" s="355" t="s">
        <v>169</v>
      </c>
      <c r="E112" s="355"/>
      <c r="F112" s="355"/>
      <c r="G112" s="355"/>
      <c r="H112" s="364">
        <f aca="true" t="shared" si="9" ref="H112:J114">H113</f>
        <v>0</v>
      </c>
      <c r="I112" s="364">
        <f t="shared" si="9"/>
        <v>0</v>
      </c>
      <c r="J112" s="364">
        <f t="shared" si="9"/>
        <v>0</v>
      </c>
      <c r="K112" s="450">
        <f aca="true" t="shared" si="10" ref="K112:L114">K113</f>
        <v>15</v>
      </c>
      <c r="L112" s="180">
        <f t="shared" si="10"/>
        <v>15</v>
      </c>
      <c r="N112" s="186">
        <f t="shared" si="6"/>
        <v>-15</v>
      </c>
      <c r="O112" s="186">
        <f t="shared" si="6"/>
        <v>-15</v>
      </c>
      <c r="P112" s="186">
        <f t="shared" si="7"/>
        <v>0</v>
      </c>
      <c r="Q112" s="186">
        <f t="shared" si="7"/>
        <v>0</v>
      </c>
    </row>
    <row r="113" spans="1:17" ht="47.25" hidden="1">
      <c r="A113" s="346" t="s">
        <v>192</v>
      </c>
      <c r="B113" s="346"/>
      <c r="C113" s="373">
        <v>950</v>
      </c>
      <c r="D113" s="374">
        <v>3</v>
      </c>
      <c r="E113" s="374">
        <v>14</v>
      </c>
      <c r="F113" s="375" t="s">
        <v>336</v>
      </c>
      <c r="G113" s="376" t="s">
        <v>336</v>
      </c>
      <c r="H113" s="359">
        <f t="shared" si="9"/>
        <v>0</v>
      </c>
      <c r="I113" s="359">
        <f t="shared" si="9"/>
        <v>0</v>
      </c>
      <c r="J113" s="359">
        <f t="shared" si="9"/>
        <v>0</v>
      </c>
      <c r="K113" s="448">
        <f t="shared" si="10"/>
        <v>15</v>
      </c>
      <c r="L113" s="177">
        <f t="shared" si="10"/>
        <v>15</v>
      </c>
      <c r="N113" s="186">
        <f t="shared" si="6"/>
        <v>-15</v>
      </c>
      <c r="O113" s="186">
        <f t="shared" si="6"/>
        <v>-15</v>
      </c>
      <c r="P113" s="186">
        <f t="shared" si="7"/>
        <v>0</v>
      </c>
      <c r="Q113" s="186">
        <f t="shared" si="7"/>
        <v>0</v>
      </c>
    </row>
    <row r="114" spans="1:17" ht="63" hidden="1">
      <c r="A114" s="346" t="s">
        <v>337</v>
      </c>
      <c r="B114" s="346"/>
      <c r="C114" s="373">
        <v>950</v>
      </c>
      <c r="D114" s="374">
        <v>3</v>
      </c>
      <c r="E114" s="374">
        <v>14</v>
      </c>
      <c r="F114" s="375">
        <v>8600000000</v>
      </c>
      <c r="G114" s="376" t="s">
        <v>336</v>
      </c>
      <c r="H114" s="363">
        <f t="shared" si="9"/>
        <v>0</v>
      </c>
      <c r="I114" s="363">
        <f t="shared" si="9"/>
        <v>0</v>
      </c>
      <c r="J114" s="363">
        <f t="shared" si="9"/>
        <v>0</v>
      </c>
      <c r="K114" s="296">
        <f t="shared" si="10"/>
        <v>15</v>
      </c>
      <c r="L114" s="179">
        <f t="shared" si="10"/>
        <v>15</v>
      </c>
      <c r="N114" s="186">
        <f t="shared" si="6"/>
        <v>-15</v>
      </c>
      <c r="O114" s="186">
        <f t="shared" si="6"/>
        <v>-15</v>
      </c>
      <c r="P114" s="186">
        <f t="shared" si="7"/>
        <v>0</v>
      </c>
      <c r="Q114" s="186">
        <f t="shared" si="7"/>
        <v>0</v>
      </c>
    </row>
    <row r="115" spans="1:17" ht="110.25" hidden="1">
      <c r="A115" s="346" t="s">
        <v>338</v>
      </c>
      <c r="B115" s="346"/>
      <c r="C115" s="373">
        <v>950</v>
      </c>
      <c r="D115" s="374">
        <v>3</v>
      </c>
      <c r="E115" s="374">
        <v>14</v>
      </c>
      <c r="F115" s="375">
        <v>8601000000</v>
      </c>
      <c r="G115" s="376" t="s">
        <v>336</v>
      </c>
      <c r="H115" s="363">
        <f>H116+H118+H120+H122</f>
        <v>0</v>
      </c>
      <c r="I115" s="363">
        <f>I116+I118+I120+I122</f>
        <v>0</v>
      </c>
      <c r="J115" s="363">
        <f>J116+J118+J120+J122</f>
        <v>0</v>
      </c>
      <c r="K115" s="296">
        <f>K116+K118+K120+K122</f>
        <v>15</v>
      </c>
      <c r="L115" s="179">
        <f>L116+L118+L120+L122</f>
        <v>15</v>
      </c>
      <c r="N115" s="186">
        <f t="shared" si="6"/>
        <v>-15</v>
      </c>
      <c r="O115" s="186">
        <f t="shared" si="6"/>
        <v>-15</v>
      </c>
      <c r="P115" s="186">
        <f t="shared" si="7"/>
        <v>0</v>
      </c>
      <c r="Q115" s="186">
        <f t="shared" si="7"/>
        <v>0</v>
      </c>
    </row>
    <row r="116" spans="1:17" ht="31.5" hidden="1">
      <c r="A116" s="346" t="s">
        <v>339</v>
      </c>
      <c r="B116" s="346"/>
      <c r="C116" s="373">
        <v>950</v>
      </c>
      <c r="D116" s="374">
        <v>3</v>
      </c>
      <c r="E116" s="374">
        <v>14</v>
      </c>
      <c r="F116" s="375">
        <v>8601000001</v>
      </c>
      <c r="G116" s="376" t="s">
        <v>336</v>
      </c>
      <c r="H116" s="363">
        <f>H117</f>
        <v>0</v>
      </c>
      <c r="I116" s="363">
        <f>I117</f>
        <v>0</v>
      </c>
      <c r="J116" s="363">
        <f>J117</f>
        <v>0</v>
      </c>
      <c r="K116" s="296">
        <f>K117</f>
        <v>0</v>
      </c>
      <c r="L116" s="179">
        <f>L117</f>
        <v>0</v>
      </c>
      <c r="N116" s="186">
        <f t="shared" si="6"/>
        <v>0</v>
      </c>
      <c r="O116" s="186">
        <f t="shared" si="6"/>
        <v>0</v>
      </c>
      <c r="P116" s="186" t="e">
        <f t="shared" si="7"/>
        <v>#DIV/0!</v>
      </c>
      <c r="Q116" s="186" t="e">
        <f t="shared" si="7"/>
        <v>#DIV/0!</v>
      </c>
    </row>
    <row r="117" spans="1:17" ht="47.25" hidden="1">
      <c r="A117" s="346" t="s">
        <v>257</v>
      </c>
      <c r="B117" s="346"/>
      <c r="C117" s="373">
        <v>950</v>
      </c>
      <c r="D117" s="374">
        <v>3</v>
      </c>
      <c r="E117" s="374">
        <v>14</v>
      </c>
      <c r="F117" s="375">
        <v>8601000001</v>
      </c>
      <c r="G117" s="376" t="s">
        <v>162</v>
      </c>
      <c r="H117" s="363"/>
      <c r="I117" s="363"/>
      <c r="J117" s="363"/>
      <c r="K117" s="296"/>
      <c r="L117" s="179"/>
      <c r="N117" s="186">
        <f t="shared" si="6"/>
        <v>0</v>
      </c>
      <c r="O117" s="186">
        <f t="shared" si="6"/>
        <v>0</v>
      </c>
      <c r="P117" s="186" t="e">
        <f t="shared" si="7"/>
        <v>#DIV/0!</v>
      </c>
      <c r="Q117" s="186" t="e">
        <f t="shared" si="7"/>
        <v>#DIV/0!</v>
      </c>
    </row>
    <row r="118" spans="1:17" ht="31.5" hidden="1">
      <c r="A118" s="346" t="s">
        <v>340</v>
      </c>
      <c r="B118" s="346"/>
      <c r="C118" s="373">
        <v>950</v>
      </c>
      <c r="D118" s="374">
        <v>3</v>
      </c>
      <c r="E118" s="374">
        <v>14</v>
      </c>
      <c r="F118" s="375">
        <v>8601000002</v>
      </c>
      <c r="G118" s="376" t="s">
        <v>336</v>
      </c>
      <c r="H118" s="363">
        <f>H119</f>
        <v>0</v>
      </c>
      <c r="I118" s="363">
        <f>I119</f>
        <v>0</v>
      </c>
      <c r="J118" s="363">
        <f>J119</f>
        <v>0</v>
      </c>
      <c r="K118" s="296">
        <f>K119</f>
        <v>10</v>
      </c>
      <c r="L118" s="179">
        <f>L119</f>
        <v>10</v>
      </c>
      <c r="N118" s="186">
        <f t="shared" si="6"/>
        <v>-10</v>
      </c>
      <c r="O118" s="186">
        <f t="shared" si="6"/>
        <v>-10</v>
      </c>
      <c r="P118" s="186">
        <f t="shared" si="7"/>
        <v>0</v>
      </c>
      <c r="Q118" s="186">
        <f t="shared" si="7"/>
        <v>0</v>
      </c>
    </row>
    <row r="119" spans="1:17" ht="47.25" hidden="1">
      <c r="A119" s="346" t="s">
        <v>257</v>
      </c>
      <c r="B119" s="346"/>
      <c r="C119" s="373">
        <v>950</v>
      </c>
      <c r="D119" s="374">
        <v>3</v>
      </c>
      <c r="E119" s="374">
        <v>14</v>
      </c>
      <c r="F119" s="375">
        <v>8601000002</v>
      </c>
      <c r="G119" s="376" t="s">
        <v>162</v>
      </c>
      <c r="H119" s="363">
        <v>0</v>
      </c>
      <c r="I119" s="363"/>
      <c r="J119" s="363">
        <v>0</v>
      </c>
      <c r="K119" s="296">
        <v>10</v>
      </c>
      <c r="L119" s="179">
        <v>10</v>
      </c>
      <c r="N119" s="186">
        <f t="shared" si="6"/>
        <v>-10</v>
      </c>
      <c r="O119" s="186">
        <f t="shared" si="6"/>
        <v>-10</v>
      </c>
      <c r="P119" s="186">
        <f t="shared" si="7"/>
        <v>0</v>
      </c>
      <c r="Q119" s="186">
        <f t="shared" si="7"/>
        <v>0</v>
      </c>
    </row>
    <row r="120" spans="1:17" ht="31.5" hidden="1">
      <c r="A120" s="346" t="s">
        <v>341</v>
      </c>
      <c r="B120" s="346"/>
      <c r="C120" s="373">
        <v>950</v>
      </c>
      <c r="D120" s="374">
        <v>3</v>
      </c>
      <c r="E120" s="374">
        <v>14</v>
      </c>
      <c r="F120" s="375">
        <v>8601000003</v>
      </c>
      <c r="G120" s="376" t="s">
        <v>336</v>
      </c>
      <c r="H120" s="363">
        <f>H121</f>
        <v>0</v>
      </c>
      <c r="I120" s="363">
        <f>I121</f>
        <v>0</v>
      </c>
      <c r="J120" s="363">
        <f>J121</f>
        <v>0</v>
      </c>
      <c r="K120" s="296">
        <f>K121</f>
        <v>0</v>
      </c>
      <c r="L120" s="179">
        <f>L121</f>
        <v>0</v>
      </c>
      <c r="N120" s="186">
        <f t="shared" si="6"/>
        <v>0</v>
      </c>
      <c r="O120" s="186">
        <f t="shared" si="6"/>
        <v>0</v>
      </c>
      <c r="P120" s="186" t="e">
        <f t="shared" si="7"/>
        <v>#DIV/0!</v>
      </c>
      <c r="Q120" s="186" t="e">
        <f t="shared" si="7"/>
        <v>#DIV/0!</v>
      </c>
    </row>
    <row r="121" spans="1:17" ht="47.25" hidden="1">
      <c r="A121" s="346" t="s">
        <v>257</v>
      </c>
      <c r="B121" s="346"/>
      <c r="C121" s="373">
        <v>950</v>
      </c>
      <c r="D121" s="374">
        <v>3</v>
      </c>
      <c r="E121" s="374">
        <v>14</v>
      </c>
      <c r="F121" s="375">
        <v>8601000003</v>
      </c>
      <c r="G121" s="376" t="s">
        <v>162</v>
      </c>
      <c r="H121" s="363"/>
      <c r="I121" s="363"/>
      <c r="J121" s="363"/>
      <c r="K121" s="296"/>
      <c r="L121" s="179"/>
      <c r="N121" s="186">
        <f t="shared" si="6"/>
        <v>0</v>
      </c>
      <c r="O121" s="186">
        <f t="shared" si="6"/>
        <v>0</v>
      </c>
      <c r="P121" s="186" t="e">
        <f t="shared" si="7"/>
        <v>#DIV/0!</v>
      </c>
      <c r="Q121" s="186" t="e">
        <f t="shared" si="7"/>
        <v>#DIV/0!</v>
      </c>
    </row>
    <row r="122" spans="1:17" ht="31.5" hidden="1">
      <c r="A122" s="346" t="s">
        <v>342</v>
      </c>
      <c r="B122" s="346"/>
      <c r="C122" s="373">
        <v>950</v>
      </c>
      <c r="D122" s="374">
        <v>3</v>
      </c>
      <c r="E122" s="374">
        <v>14</v>
      </c>
      <c r="F122" s="375">
        <v>8601000004</v>
      </c>
      <c r="G122" s="376" t="s">
        <v>336</v>
      </c>
      <c r="H122" s="363">
        <f>H123</f>
        <v>0</v>
      </c>
      <c r="I122" s="363">
        <f>I123</f>
        <v>0</v>
      </c>
      <c r="J122" s="363">
        <f>J123</f>
        <v>0</v>
      </c>
      <c r="K122" s="296">
        <f>K123</f>
        <v>5</v>
      </c>
      <c r="L122" s="179">
        <f>L123</f>
        <v>5</v>
      </c>
      <c r="N122" s="186">
        <f t="shared" si="6"/>
        <v>-5</v>
      </c>
      <c r="O122" s="186">
        <f t="shared" si="6"/>
        <v>-5</v>
      </c>
      <c r="P122" s="186">
        <f t="shared" si="7"/>
        <v>0</v>
      </c>
      <c r="Q122" s="186">
        <f t="shared" si="7"/>
        <v>0</v>
      </c>
    </row>
    <row r="123" spans="1:17" ht="47.25" hidden="1">
      <c r="A123" s="346" t="s">
        <v>257</v>
      </c>
      <c r="B123" s="346"/>
      <c r="C123" s="373">
        <v>950</v>
      </c>
      <c r="D123" s="374">
        <v>3</v>
      </c>
      <c r="E123" s="374">
        <v>14</v>
      </c>
      <c r="F123" s="375">
        <v>8601000004</v>
      </c>
      <c r="G123" s="376" t="s">
        <v>162</v>
      </c>
      <c r="H123" s="363">
        <v>0</v>
      </c>
      <c r="I123" s="363"/>
      <c r="J123" s="363">
        <v>0</v>
      </c>
      <c r="K123" s="296">
        <v>5</v>
      </c>
      <c r="L123" s="179">
        <v>5</v>
      </c>
      <c r="N123" s="186">
        <f t="shared" si="6"/>
        <v>-5</v>
      </c>
      <c r="O123" s="186">
        <f t="shared" si="6"/>
        <v>-5</v>
      </c>
      <c r="P123" s="186">
        <f t="shared" si="7"/>
        <v>0</v>
      </c>
      <c r="Q123" s="186">
        <f t="shared" si="7"/>
        <v>0</v>
      </c>
    </row>
    <row r="124" spans="1:17" ht="16.5" hidden="1" thickBot="1">
      <c r="A124" s="377" t="s">
        <v>171</v>
      </c>
      <c r="B124" s="378">
        <v>2</v>
      </c>
      <c r="C124" s="333">
        <v>950</v>
      </c>
      <c r="D124" s="356" t="s">
        <v>160</v>
      </c>
      <c r="E124" s="356" t="s">
        <v>169</v>
      </c>
      <c r="F124" s="375">
        <v>200300000</v>
      </c>
      <c r="G124" s="376"/>
      <c r="H124" s="363">
        <f>H125</f>
        <v>0</v>
      </c>
      <c r="I124" s="363"/>
      <c r="J124" s="363">
        <f>J125</f>
        <v>0</v>
      </c>
      <c r="K124" s="296"/>
      <c r="L124" s="179"/>
      <c r="N124" s="186"/>
      <c r="O124" s="186"/>
      <c r="P124" s="186"/>
      <c r="Q124" s="186"/>
    </row>
    <row r="125" spans="1:17" ht="15.75" hidden="1">
      <c r="A125" s="379" t="s">
        <v>348</v>
      </c>
      <c r="B125" s="380">
        <v>2</v>
      </c>
      <c r="C125" s="381">
        <v>950</v>
      </c>
      <c r="D125" s="382" t="s">
        <v>160</v>
      </c>
      <c r="E125" s="382" t="s">
        <v>169</v>
      </c>
      <c r="F125" s="383">
        <v>200320190</v>
      </c>
      <c r="G125" s="384"/>
      <c r="H125" s="363">
        <f>H126</f>
        <v>0</v>
      </c>
      <c r="I125" s="363"/>
      <c r="J125" s="363">
        <f>J126</f>
        <v>0</v>
      </c>
      <c r="K125" s="296"/>
      <c r="L125" s="179"/>
      <c r="N125" s="186"/>
      <c r="O125" s="186"/>
      <c r="P125" s="186"/>
      <c r="Q125" s="186"/>
    </row>
    <row r="126" spans="1:17" ht="75" customHeight="1" hidden="1">
      <c r="A126" s="335" t="s">
        <v>151</v>
      </c>
      <c r="B126" s="386">
        <v>2</v>
      </c>
      <c r="C126" s="336">
        <v>950</v>
      </c>
      <c r="D126" s="356" t="s">
        <v>160</v>
      </c>
      <c r="E126" s="356" t="s">
        <v>169</v>
      </c>
      <c r="F126" s="375">
        <v>200320190</v>
      </c>
      <c r="G126" s="376">
        <v>100</v>
      </c>
      <c r="H126" s="363">
        <v>0</v>
      </c>
      <c r="I126" s="363"/>
      <c r="J126" s="363">
        <v>0</v>
      </c>
      <c r="K126" s="296"/>
      <c r="L126" s="179"/>
      <c r="N126" s="186"/>
      <c r="O126" s="186"/>
      <c r="P126" s="186"/>
      <c r="Q126" s="186"/>
    </row>
    <row r="127" spans="1:17" ht="47.25" hidden="1">
      <c r="A127" s="387" t="s">
        <v>335</v>
      </c>
      <c r="B127" s="388"/>
      <c r="C127" s="389"/>
      <c r="D127" s="356" t="s">
        <v>169</v>
      </c>
      <c r="E127" s="390"/>
      <c r="F127" s="390"/>
      <c r="G127" s="390"/>
      <c r="H127" s="391">
        <f>H128</f>
        <v>0</v>
      </c>
      <c r="I127" s="363"/>
      <c r="J127" s="391">
        <f>J128</f>
        <v>0</v>
      </c>
      <c r="K127" s="296"/>
      <c r="L127" s="179"/>
      <c r="N127" s="186"/>
      <c r="O127" s="186"/>
      <c r="P127" s="186"/>
      <c r="Q127" s="186"/>
    </row>
    <row r="128" spans="1:17" ht="47.25" hidden="1">
      <c r="A128" s="335" t="s">
        <v>553</v>
      </c>
      <c r="B128" s="393"/>
      <c r="C128" s="373"/>
      <c r="D128" s="356" t="s">
        <v>169</v>
      </c>
      <c r="E128" s="394">
        <v>14</v>
      </c>
      <c r="F128" s="394">
        <v>2400000000</v>
      </c>
      <c r="G128" s="390"/>
      <c r="H128" s="395">
        <f>H129</f>
        <v>0</v>
      </c>
      <c r="I128" s="363"/>
      <c r="J128" s="395">
        <f>J129</f>
        <v>0</v>
      </c>
      <c r="K128" s="296"/>
      <c r="L128" s="179"/>
      <c r="N128" s="186"/>
      <c r="O128" s="186"/>
      <c r="P128" s="186"/>
      <c r="Q128" s="186"/>
    </row>
    <row r="129" spans="1:17" ht="24" customHeight="1" hidden="1">
      <c r="A129" s="335" t="s">
        <v>554</v>
      </c>
      <c r="B129" s="393"/>
      <c r="C129" s="373"/>
      <c r="D129" s="356" t="s">
        <v>169</v>
      </c>
      <c r="E129" s="394">
        <v>14</v>
      </c>
      <c r="F129" s="394">
        <v>2400100000</v>
      </c>
      <c r="G129" s="396"/>
      <c r="H129" s="397">
        <f>H130</f>
        <v>0</v>
      </c>
      <c r="I129" s="363"/>
      <c r="J129" s="397">
        <f>J130</f>
        <v>0</v>
      </c>
      <c r="K129" s="296"/>
      <c r="L129" s="179"/>
      <c r="N129" s="186"/>
      <c r="O129" s="186"/>
      <c r="P129" s="186"/>
      <c r="Q129" s="186"/>
    </row>
    <row r="130" spans="1:17" ht="31.5" hidden="1">
      <c r="A130" s="335" t="s">
        <v>153</v>
      </c>
      <c r="B130" s="393"/>
      <c r="C130" s="373"/>
      <c r="D130" s="356" t="s">
        <v>169</v>
      </c>
      <c r="E130" s="394">
        <v>14</v>
      </c>
      <c r="F130" s="394">
        <v>2400110610</v>
      </c>
      <c r="G130" s="394">
        <v>200</v>
      </c>
      <c r="H130" s="397">
        <v>0</v>
      </c>
      <c r="I130" s="363"/>
      <c r="J130" s="397">
        <v>0</v>
      </c>
      <c r="K130" s="296"/>
      <c r="L130" s="179"/>
      <c r="N130" s="186"/>
      <c r="O130" s="186"/>
      <c r="P130" s="186"/>
      <c r="Q130" s="186"/>
    </row>
    <row r="131" spans="1:17" ht="15.75" hidden="1">
      <c r="A131" s="388"/>
      <c r="B131" s="346"/>
      <c r="C131" s="373"/>
      <c r="D131" s="374"/>
      <c r="E131" s="398"/>
      <c r="F131" s="399"/>
      <c r="G131" s="400"/>
      <c r="H131" s="363"/>
      <c r="I131" s="363"/>
      <c r="J131" s="363"/>
      <c r="K131" s="296"/>
      <c r="L131" s="179"/>
      <c r="N131" s="186"/>
      <c r="O131" s="186"/>
      <c r="P131" s="186"/>
      <c r="Q131" s="186"/>
    </row>
    <row r="132" spans="1:17" ht="15.75" hidden="1">
      <c r="A132" s="346"/>
      <c r="B132" s="346"/>
      <c r="C132" s="373"/>
      <c r="D132" s="374"/>
      <c r="E132" s="374"/>
      <c r="F132" s="375"/>
      <c r="G132" s="376"/>
      <c r="H132" s="363"/>
      <c r="I132" s="363"/>
      <c r="J132" s="363"/>
      <c r="K132" s="296"/>
      <c r="L132" s="179"/>
      <c r="N132" s="186"/>
      <c r="O132" s="186"/>
      <c r="P132" s="186"/>
      <c r="Q132" s="186"/>
    </row>
    <row r="133" spans="1:17" s="9" customFormat="1" ht="18" customHeight="1">
      <c r="A133" s="358" t="s">
        <v>12</v>
      </c>
      <c r="B133" s="358"/>
      <c r="C133" s="355" t="s">
        <v>190</v>
      </c>
      <c r="D133" s="355" t="s">
        <v>170</v>
      </c>
      <c r="E133" s="355"/>
      <c r="F133" s="355"/>
      <c r="G133" s="355"/>
      <c r="H133" s="357">
        <f>H134+H140+H153</f>
        <v>815.78</v>
      </c>
      <c r="I133" s="357">
        <f>I134+I140+I153</f>
        <v>944.5</v>
      </c>
      <c r="J133" s="357">
        <f>J134+J140+J153</f>
        <v>881.1</v>
      </c>
      <c r="K133" s="447">
        <f>K134+K140+K153</f>
        <v>811.9000000000001</v>
      </c>
      <c r="L133" s="176">
        <f>L134+L140+L153</f>
        <v>843.5</v>
      </c>
      <c r="N133" s="186">
        <f t="shared" si="6"/>
        <v>3.8799999999998818</v>
      </c>
      <c r="O133" s="186">
        <f t="shared" si="6"/>
        <v>101</v>
      </c>
      <c r="P133" s="186">
        <f t="shared" si="7"/>
        <v>100.47789136593175</v>
      </c>
      <c r="Q133" s="186">
        <f t="shared" si="7"/>
        <v>111.97391819798459</v>
      </c>
    </row>
    <row r="134" spans="1:17" ht="15.75" hidden="1">
      <c r="A134" s="343" t="s">
        <v>76</v>
      </c>
      <c r="B134" s="343"/>
      <c r="C134" s="356" t="s">
        <v>190</v>
      </c>
      <c r="D134" s="356" t="s">
        <v>170</v>
      </c>
      <c r="E134" s="356" t="s">
        <v>159</v>
      </c>
      <c r="F134" s="356"/>
      <c r="G134" s="356"/>
      <c r="H134" s="359">
        <v>0</v>
      </c>
      <c r="I134" s="359">
        <v>0</v>
      </c>
      <c r="J134" s="359">
        <v>0</v>
      </c>
      <c r="K134" s="448">
        <v>64.7</v>
      </c>
      <c r="L134" s="177">
        <v>64.7</v>
      </c>
      <c r="N134" s="186">
        <f t="shared" si="6"/>
        <v>-64.7</v>
      </c>
      <c r="O134" s="186">
        <f t="shared" si="6"/>
        <v>-64.7</v>
      </c>
      <c r="P134" s="186">
        <f t="shared" si="7"/>
        <v>0</v>
      </c>
      <c r="Q134" s="186">
        <f t="shared" si="7"/>
        <v>0</v>
      </c>
    </row>
    <row r="135" spans="1:17" ht="47.25" hidden="1">
      <c r="A135" s="343" t="s">
        <v>40</v>
      </c>
      <c r="B135" s="343"/>
      <c r="C135" s="356" t="s">
        <v>190</v>
      </c>
      <c r="D135" s="356" t="s">
        <v>170</v>
      </c>
      <c r="E135" s="356" t="s">
        <v>159</v>
      </c>
      <c r="F135" s="355" t="s">
        <v>355</v>
      </c>
      <c r="G135" s="356"/>
      <c r="H135" s="359">
        <v>0</v>
      </c>
      <c r="I135" s="359">
        <v>0</v>
      </c>
      <c r="J135" s="359">
        <v>0</v>
      </c>
      <c r="K135" s="448">
        <v>64.7</v>
      </c>
      <c r="L135" s="177">
        <v>64.7</v>
      </c>
      <c r="N135" s="186">
        <f t="shared" si="6"/>
        <v>-64.7</v>
      </c>
      <c r="O135" s="186">
        <f t="shared" si="6"/>
        <v>-64.7</v>
      </c>
      <c r="P135" s="186">
        <f t="shared" si="7"/>
        <v>0</v>
      </c>
      <c r="Q135" s="186">
        <f t="shared" si="7"/>
        <v>0</v>
      </c>
    </row>
    <row r="136" spans="1:17" ht="36" customHeight="1" hidden="1">
      <c r="A136" s="361" t="s">
        <v>70</v>
      </c>
      <c r="B136" s="361"/>
      <c r="C136" s="356" t="s">
        <v>190</v>
      </c>
      <c r="D136" s="356" t="s">
        <v>170</v>
      </c>
      <c r="E136" s="356" t="s">
        <v>159</v>
      </c>
      <c r="F136" s="356" t="s">
        <v>356</v>
      </c>
      <c r="G136" s="356"/>
      <c r="H136" s="359">
        <f>H137</f>
        <v>0</v>
      </c>
      <c r="I136" s="359">
        <f>I137</f>
        <v>0</v>
      </c>
      <c r="J136" s="359">
        <f>J137</f>
        <v>0</v>
      </c>
      <c r="K136" s="448">
        <f>K137</f>
        <v>64.7</v>
      </c>
      <c r="L136" s="177">
        <f>L137</f>
        <v>64.7</v>
      </c>
      <c r="N136" s="186">
        <f t="shared" si="6"/>
        <v>-64.7</v>
      </c>
      <c r="O136" s="186">
        <f t="shared" si="6"/>
        <v>-64.7</v>
      </c>
      <c r="P136" s="186">
        <f t="shared" si="7"/>
        <v>0</v>
      </c>
      <c r="Q136" s="186">
        <f t="shared" si="7"/>
        <v>0</v>
      </c>
    </row>
    <row r="137" spans="1:17" ht="47.25" hidden="1">
      <c r="A137" s="343" t="s">
        <v>72</v>
      </c>
      <c r="B137" s="343"/>
      <c r="C137" s="356" t="s">
        <v>190</v>
      </c>
      <c r="D137" s="356" t="s">
        <v>170</v>
      </c>
      <c r="E137" s="356" t="s">
        <v>159</v>
      </c>
      <c r="F137" s="356" t="s">
        <v>107</v>
      </c>
      <c r="G137" s="356"/>
      <c r="H137" s="363">
        <v>0</v>
      </c>
      <c r="I137" s="363">
        <v>0</v>
      </c>
      <c r="J137" s="363">
        <v>0</v>
      </c>
      <c r="K137" s="296">
        <v>64.7</v>
      </c>
      <c r="L137" s="179">
        <v>64.7</v>
      </c>
      <c r="N137" s="186">
        <f t="shared" si="6"/>
        <v>-64.7</v>
      </c>
      <c r="O137" s="186">
        <f t="shared" si="6"/>
        <v>-64.7</v>
      </c>
      <c r="P137" s="186">
        <f t="shared" si="7"/>
        <v>0</v>
      </c>
      <c r="Q137" s="186">
        <f t="shared" si="7"/>
        <v>0</v>
      </c>
    </row>
    <row r="138" spans="1:17" ht="94.5" hidden="1">
      <c r="A138" s="343" t="s">
        <v>151</v>
      </c>
      <c r="B138" s="343"/>
      <c r="C138" s="356" t="s">
        <v>190</v>
      </c>
      <c r="D138" s="356" t="s">
        <v>170</v>
      </c>
      <c r="E138" s="356" t="s">
        <v>159</v>
      </c>
      <c r="F138" s="356" t="s">
        <v>107</v>
      </c>
      <c r="G138" s="356" t="s">
        <v>152</v>
      </c>
      <c r="H138" s="359">
        <v>0</v>
      </c>
      <c r="I138" s="359">
        <v>0</v>
      </c>
      <c r="J138" s="359">
        <v>0</v>
      </c>
      <c r="K138" s="448">
        <v>61.6</v>
      </c>
      <c r="L138" s="177">
        <v>61.6</v>
      </c>
      <c r="N138" s="186">
        <f t="shared" si="6"/>
        <v>-61.6</v>
      </c>
      <c r="O138" s="186">
        <f t="shared" si="6"/>
        <v>-61.6</v>
      </c>
      <c r="P138" s="186">
        <f t="shared" si="7"/>
        <v>0</v>
      </c>
      <c r="Q138" s="186">
        <f t="shared" si="7"/>
        <v>0</v>
      </c>
    </row>
    <row r="139" spans="1:17" ht="47.25" hidden="1">
      <c r="A139" s="342" t="s">
        <v>257</v>
      </c>
      <c r="B139" s="342"/>
      <c r="C139" s="356" t="s">
        <v>190</v>
      </c>
      <c r="D139" s="356" t="s">
        <v>170</v>
      </c>
      <c r="E139" s="356" t="s">
        <v>159</v>
      </c>
      <c r="F139" s="356" t="s">
        <v>107</v>
      </c>
      <c r="G139" s="356" t="s">
        <v>162</v>
      </c>
      <c r="H139" s="359">
        <v>0</v>
      </c>
      <c r="I139" s="359">
        <v>0</v>
      </c>
      <c r="J139" s="359">
        <v>0</v>
      </c>
      <c r="K139" s="448">
        <v>3.1</v>
      </c>
      <c r="L139" s="177">
        <v>3.1</v>
      </c>
      <c r="N139" s="186">
        <f t="shared" si="6"/>
        <v>-3.1</v>
      </c>
      <c r="O139" s="186">
        <f t="shared" si="6"/>
        <v>-3.1</v>
      </c>
      <c r="P139" s="186">
        <f t="shared" si="7"/>
        <v>0</v>
      </c>
      <c r="Q139" s="186">
        <f t="shared" si="7"/>
        <v>0</v>
      </c>
    </row>
    <row r="140" spans="1:17" s="9" customFormat="1" ht="15.75">
      <c r="A140" s="344" t="s">
        <v>50</v>
      </c>
      <c r="B140" s="344"/>
      <c r="C140" s="355" t="s">
        <v>190</v>
      </c>
      <c r="D140" s="355" t="s">
        <v>170</v>
      </c>
      <c r="E140" s="355" t="s">
        <v>202</v>
      </c>
      <c r="F140" s="355"/>
      <c r="G140" s="355"/>
      <c r="H140" s="364">
        <f>H145+H141</f>
        <v>815.78</v>
      </c>
      <c r="I140" s="364">
        <f>I145</f>
        <v>931.5</v>
      </c>
      <c r="J140" s="364">
        <f>J145+J141</f>
        <v>881.1</v>
      </c>
      <c r="K140" s="450">
        <f>K145</f>
        <v>737.2</v>
      </c>
      <c r="L140" s="180">
        <f>L145</f>
        <v>768.8</v>
      </c>
      <c r="N140" s="186">
        <f t="shared" si="6"/>
        <v>78.57999999999993</v>
      </c>
      <c r="O140" s="186">
        <f t="shared" si="6"/>
        <v>162.70000000000005</v>
      </c>
      <c r="P140" s="186">
        <f t="shared" si="7"/>
        <v>110.65925122083557</v>
      </c>
      <c r="Q140" s="186">
        <f t="shared" si="7"/>
        <v>121.16285119667015</v>
      </c>
    </row>
    <row r="141" spans="1:17" s="9" customFormat="1" ht="15.75" hidden="1">
      <c r="A141" s="340" t="s">
        <v>555</v>
      </c>
      <c r="B141" s="403"/>
      <c r="C141" s="355"/>
      <c r="D141" s="356" t="s">
        <v>170</v>
      </c>
      <c r="E141" s="356" t="s">
        <v>202</v>
      </c>
      <c r="F141" s="336">
        <v>3100000000</v>
      </c>
      <c r="G141" s="336"/>
      <c r="H141" s="395">
        <f>H142</f>
        <v>0</v>
      </c>
      <c r="I141" s="364"/>
      <c r="J141" s="395">
        <f>J142</f>
        <v>0</v>
      </c>
      <c r="K141" s="450"/>
      <c r="L141" s="180"/>
      <c r="N141" s="186"/>
      <c r="O141" s="186"/>
      <c r="P141" s="186"/>
      <c r="Q141" s="186"/>
    </row>
    <row r="142" spans="1:17" s="9" customFormat="1" ht="33" customHeight="1" hidden="1">
      <c r="A142" s="340" t="s">
        <v>556</v>
      </c>
      <c r="B142" s="403"/>
      <c r="C142" s="355"/>
      <c r="D142" s="356" t="s">
        <v>170</v>
      </c>
      <c r="E142" s="356" t="s">
        <v>202</v>
      </c>
      <c r="F142" s="336">
        <v>3100100000</v>
      </c>
      <c r="G142" s="336"/>
      <c r="H142" s="395">
        <f>H143</f>
        <v>0</v>
      </c>
      <c r="I142" s="364"/>
      <c r="J142" s="395">
        <f>J143</f>
        <v>0</v>
      </c>
      <c r="K142" s="450"/>
      <c r="L142" s="180"/>
      <c r="N142" s="186"/>
      <c r="O142" s="186"/>
      <c r="P142" s="186"/>
      <c r="Q142" s="186"/>
    </row>
    <row r="143" spans="1:17" s="9" customFormat="1" ht="63" hidden="1">
      <c r="A143" s="340" t="s">
        <v>557</v>
      </c>
      <c r="B143" s="403"/>
      <c r="C143" s="355"/>
      <c r="D143" s="356" t="s">
        <v>170</v>
      </c>
      <c r="E143" s="356" t="s">
        <v>202</v>
      </c>
      <c r="F143" s="336">
        <v>3100110810</v>
      </c>
      <c r="G143" s="336"/>
      <c r="H143" s="395">
        <f>H144</f>
        <v>0</v>
      </c>
      <c r="I143" s="364"/>
      <c r="J143" s="395">
        <f>J144</f>
        <v>0</v>
      </c>
      <c r="K143" s="450"/>
      <c r="L143" s="180"/>
      <c r="N143" s="186"/>
      <c r="O143" s="186"/>
      <c r="P143" s="186"/>
      <c r="Q143" s="186"/>
    </row>
    <row r="144" spans="1:17" s="9" customFormat="1" ht="47.25" hidden="1">
      <c r="A144" s="343" t="s">
        <v>257</v>
      </c>
      <c r="B144" s="403"/>
      <c r="C144" s="355"/>
      <c r="D144" s="356" t="s">
        <v>170</v>
      </c>
      <c r="E144" s="356" t="s">
        <v>202</v>
      </c>
      <c r="F144" s="336">
        <v>3100110810</v>
      </c>
      <c r="G144" s="405">
        <v>200</v>
      </c>
      <c r="H144" s="395">
        <v>0</v>
      </c>
      <c r="I144" s="364"/>
      <c r="J144" s="395">
        <v>0</v>
      </c>
      <c r="K144" s="450"/>
      <c r="L144" s="180"/>
      <c r="N144" s="186"/>
      <c r="O144" s="186"/>
      <c r="P144" s="186"/>
      <c r="Q144" s="186"/>
    </row>
    <row r="145" spans="1:17" ht="48" customHeight="1">
      <c r="A145" s="407" t="s">
        <v>523</v>
      </c>
      <c r="B145" s="346"/>
      <c r="C145" s="373">
        <v>950</v>
      </c>
      <c r="D145" s="374">
        <v>4</v>
      </c>
      <c r="E145" s="374">
        <v>9</v>
      </c>
      <c r="F145" s="399" t="s">
        <v>334</v>
      </c>
      <c r="G145" s="400" t="s">
        <v>336</v>
      </c>
      <c r="H145" s="363">
        <f>H147</f>
        <v>815.78</v>
      </c>
      <c r="I145" s="363">
        <f>I146</f>
        <v>931.5</v>
      </c>
      <c r="J145" s="363">
        <f>J147</f>
        <v>881.1</v>
      </c>
      <c r="K145" s="296">
        <f aca="true" t="shared" si="11" ref="K145:L147">K146</f>
        <v>737.2</v>
      </c>
      <c r="L145" s="179">
        <f t="shared" si="11"/>
        <v>768.8</v>
      </c>
      <c r="N145" s="186">
        <f t="shared" si="6"/>
        <v>78.57999999999993</v>
      </c>
      <c r="O145" s="186">
        <f t="shared" si="6"/>
        <v>162.70000000000005</v>
      </c>
      <c r="P145" s="186">
        <f t="shared" si="7"/>
        <v>110.65925122083557</v>
      </c>
      <c r="Q145" s="186">
        <f t="shared" si="7"/>
        <v>121.16285119667015</v>
      </c>
    </row>
    <row r="146" spans="1:17" ht="75" customHeight="1" hidden="1">
      <c r="A146" s="346" t="s">
        <v>31</v>
      </c>
      <c r="B146" s="346"/>
      <c r="C146" s="373">
        <v>950</v>
      </c>
      <c r="D146" s="374">
        <v>4</v>
      </c>
      <c r="E146" s="374">
        <v>9</v>
      </c>
      <c r="F146" s="375">
        <v>8900500000</v>
      </c>
      <c r="G146" s="376" t="s">
        <v>336</v>
      </c>
      <c r="H146" s="363">
        <v>0</v>
      </c>
      <c r="I146" s="363">
        <f>I147+I149+I151</f>
        <v>931.5</v>
      </c>
      <c r="J146" s="363">
        <v>0</v>
      </c>
      <c r="K146" s="296">
        <f t="shared" si="11"/>
        <v>737.2</v>
      </c>
      <c r="L146" s="179">
        <f t="shared" si="11"/>
        <v>768.8</v>
      </c>
      <c r="N146" s="186">
        <f t="shared" si="6"/>
        <v>-737.2</v>
      </c>
      <c r="O146" s="186">
        <f t="shared" si="6"/>
        <v>162.70000000000005</v>
      </c>
      <c r="P146" s="186">
        <f t="shared" si="7"/>
        <v>0</v>
      </c>
      <c r="Q146" s="186">
        <f t="shared" si="7"/>
        <v>121.16285119667015</v>
      </c>
    </row>
    <row r="147" spans="1:17" ht="30" customHeight="1">
      <c r="A147" s="346" t="s">
        <v>62</v>
      </c>
      <c r="B147" s="346"/>
      <c r="C147" s="373">
        <v>950</v>
      </c>
      <c r="D147" s="374">
        <v>4</v>
      </c>
      <c r="E147" s="374">
        <v>9</v>
      </c>
      <c r="F147" s="375">
        <v>8900100000</v>
      </c>
      <c r="G147" s="376"/>
      <c r="H147" s="363">
        <f>H148</f>
        <v>815.78</v>
      </c>
      <c r="I147" s="363">
        <f>I148</f>
        <v>931.5</v>
      </c>
      <c r="J147" s="363">
        <f>J148</f>
        <v>881.1</v>
      </c>
      <c r="K147" s="296">
        <f t="shared" si="11"/>
        <v>737.2</v>
      </c>
      <c r="L147" s="179">
        <f t="shared" si="11"/>
        <v>768.8</v>
      </c>
      <c r="N147" s="186">
        <f t="shared" si="6"/>
        <v>78.57999999999993</v>
      </c>
      <c r="O147" s="186">
        <f t="shared" si="6"/>
        <v>162.70000000000005</v>
      </c>
      <c r="P147" s="186">
        <f t="shared" si="7"/>
        <v>110.65925122083557</v>
      </c>
      <c r="Q147" s="186">
        <f t="shared" si="7"/>
        <v>121.16285119667015</v>
      </c>
    </row>
    <row r="148" spans="1:17" ht="31.5">
      <c r="A148" s="346" t="s">
        <v>558</v>
      </c>
      <c r="B148" s="346"/>
      <c r="C148" s="373">
        <v>950</v>
      </c>
      <c r="D148" s="374">
        <v>4</v>
      </c>
      <c r="E148" s="374">
        <v>9</v>
      </c>
      <c r="F148" s="375">
        <v>8900189001</v>
      </c>
      <c r="G148" s="376"/>
      <c r="H148" s="359">
        <f>H149</f>
        <v>815.78</v>
      </c>
      <c r="I148" s="359">
        <v>931.5</v>
      </c>
      <c r="J148" s="359">
        <f>J149</f>
        <v>881.1</v>
      </c>
      <c r="K148" s="448">
        <v>737.2</v>
      </c>
      <c r="L148" s="177">
        <v>768.8</v>
      </c>
      <c r="N148" s="186">
        <f t="shared" si="6"/>
        <v>78.57999999999993</v>
      </c>
      <c r="O148" s="186">
        <f t="shared" si="6"/>
        <v>162.70000000000005</v>
      </c>
      <c r="P148" s="186">
        <f t="shared" si="7"/>
        <v>110.65925122083557</v>
      </c>
      <c r="Q148" s="186">
        <f t="shared" si="7"/>
        <v>121.16285119667015</v>
      </c>
    </row>
    <row r="149" spans="1:17" ht="47.25">
      <c r="A149" s="343" t="s">
        <v>257</v>
      </c>
      <c r="B149" s="346"/>
      <c r="C149" s="373">
        <v>950</v>
      </c>
      <c r="D149" s="374">
        <v>4</v>
      </c>
      <c r="E149" s="374">
        <v>9</v>
      </c>
      <c r="F149" s="375">
        <v>8900189001</v>
      </c>
      <c r="G149" s="376">
        <v>200</v>
      </c>
      <c r="H149" s="357">
        <v>815.78</v>
      </c>
      <c r="I149" s="357">
        <f>I150</f>
        <v>0</v>
      </c>
      <c r="J149" s="357">
        <v>881.1</v>
      </c>
      <c r="K149" s="447">
        <f>K150</f>
        <v>0</v>
      </c>
      <c r="L149" s="176">
        <f>L150</f>
        <v>0</v>
      </c>
      <c r="N149" s="186">
        <f t="shared" si="6"/>
        <v>815.78</v>
      </c>
      <c r="O149" s="186">
        <f t="shared" si="6"/>
        <v>0</v>
      </c>
      <c r="P149" s="186" t="e">
        <f t="shared" si="7"/>
        <v>#DIV/0!</v>
      </c>
      <c r="Q149" s="186" t="e">
        <f t="shared" si="7"/>
        <v>#DIV/0!</v>
      </c>
    </row>
    <row r="150" spans="1:17" ht="47.25" hidden="1">
      <c r="A150" s="346" t="s">
        <v>257</v>
      </c>
      <c r="B150" s="346"/>
      <c r="C150" s="373">
        <v>950</v>
      </c>
      <c r="D150" s="374">
        <v>4</v>
      </c>
      <c r="E150" s="374">
        <v>9</v>
      </c>
      <c r="F150" s="375" t="s">
        <v>343</v>
      </c>
      <c r="G150" s="376" t="s">
        <v>162</v>
      </c>
      <c r="H150" s="359">
        <v>0</v>
      </c>
      <c r="I150" s="359">
        <v>0</v>
      </c>
      <c r="J150" s="359">
        <v>0</v>
      </c>
      <c r="K150" s="448"/>
      <c r="L150" s="177"/>
      <c r="N150" s="186">
        <f t="shared" si="6"/>
        <v>0</v>
      </c>
      <c r="O150" s="186">
        <f t="shared" si="6"/>
        <v>0</v>
      </c>
      <c r="P150" s="186" t="e">
        <f t="shared" si="7"/>
        <v>#DIV/0!</v>
      </c>
      <c r="Q150" s="186" t="e">
        <f t="shared" si="7"/>
        <v>#DIV/0!</v>
      </c>
    </row>
    <row r="151" spans="1:17" ht="15.75" hidden="1">
      <c r="A151" s="99" t="s">
        <v>344</v>
      </c>
      <c r="B151" s="99"/>
      <c r="C151" s="373">
        <v>950</v>
      </c>
      <c r="D151" s="374">
        <v>4</v>
      </c>
      <c r="E151" s="374">
        <v>9</v>
      </c>
      <c r="F151" s="375" t="s">
        <v>261</v>
      </c>
      <c r="G151" s="376"/>
      <c r="H151" s="359">
        <f>H152</f>
        <v>0</v>
      </c>
      <c r="I151" s="359">
        <f>I152</f>
        <v>0</v>
      </c>
      <c r="J151" s="359">
        <f>J152</f>
        <v>0</v>
      </c>
      <c r="K151" s="448"/>
      <c r="L151" s="177"/>
      <c r="N151" s="186"/>
      <c r="O151" s="186"/>
      <c r="P151" s="186"/>
      <c r="Q151" s="186"/>
    </row>
    <row r="152" spans="1:17" ht="47.25" hidden="1">
      <c r="A152" s="346" t="s">
        <v>257</v>
      </c>
      <c r="B152" s="346"/>
      <c r="C152" s="373">
        <v>950</v>
      </c>
      <c r="D152" s="374">
        <v>4</v>
      </c>
      <c r="E152" s="374">
        <v>9</v>
      </c>
      <c r="F152" s="375" t="s">
        <v>261</v>
      </c>
      <c r="G152" s="376">
        <v>200</v>
      </c>
      <c r="H152" s="359">
        <v>0</v>
      </c>
      <c r="I152" s="359">
        <v>0</v>
      </c>
      <c r="J152" s="359">
        <v>0</v>
      </c>
      <c r="K152" s="448"/>
      <c r="L152" s="177"/>
      <c r="N152" s="186"/>
      <c r="O152" s="186"/>
      <c r="P152" s="186"/>
      <c r="Q152" s="186"/>
    </row>
    <row r="153" spans="1:17" s="9" customFormat="1" ht="18" customHeight="1" hidden="1">
      <c r="A153" s="358" t="s">
        <v>57</v>
      </c>
      <c r="B153" s="358"/>
      <c r="C153" s="355" t="s">
        <v>190</v>
      </c>
      <c r="D153" s="355" t="s">
        <v>170</v>
      </c>
      <c r="E153" s="355" t="s">
        <v>186</v>
      </c>
      <c r="F153" s="355"/>
      <c r="G153" s="355"/>
      <c r="H153" s="364">
        <f>H154</f>
        <v>0</v>
      </c>
      <c r="I153" s="364">
        <f>I154</f>
        <v>13</v>
      </c>
      <c r="J153" s="364">
        <f>J154</f>
        <v>0</v>
      </c>
      <c r="K153" s="450">
        <f>K154</f>
        <v>10</v>
      </c>
      <c r="L153" s="180">
        <f>L154</f>
        <v>10</v>
      </c>
      <c r="N153" s="186">
        <f t="shared" si="6"/>
        <v>-10</v>
      </c>
      <c r="O153" s="186">
        <f t="shared" si="6"/>
        <v>3</v>
      </c>
      <c r="P153" s="186">
        <f t="shared" si="7"/>
        <v>0</v>
      </c>
      <c r="Q153" s="186">
        <f t="shared" si="7"/>
        <v>130</v>
      </c>
    </row>
    <row r="154" spans="1:17" ht="51" customHeight="1" hidden="1">
      <c r="A154" s="340" t="s">
        <v>561</v>
      </c>
      <c r="B154" s="358"/>
      <c r="C154" s="355" t="s">
        <v>190</v>
      </c>
      <c r="D154" s="355" t="s">
        <v>170</v>
      </c>
      <c r="E154" s="355" t="s">
        <v>186</v>
      </c>
      <c r="F154" s="355" t="s">
        <v>321</v>
      </c>
      <c r="G154" s="355"/>
      <c r="H154" s="364">
        <f>H155+H158</f>
        <v>0</v>
      </c>
      <c r="I154" s="364">
        <f>I155+I158</f>
        <v>13</v>
      </c>
      <c r="J154" s="364">
        <f>J155+J158</f>
        <v>0</v>
      </c>
      <c r="K154" s="450">
        <f>K155+K158</f>
        <v>10</v>
      </c>
      <c r="L154" s="180">
        <f>L155+L158</f>
        <v>10</v>
      </c>
      <c r="N154" s="186">
        <f t="shared" si="6"/>
        <v>-10</v>
      </c>
      <c r="O154" s="186">
        <f t="shared" si="6"/>
        <v>3</v>
      </c>
      <c r="P154" s="186">
        <f t="shared" si="7"/>
        <v>0</v>
      </c>
      <c r="Q154" s="186">
        <f t="shared" si="7"/>
        <v>130</v>
      </c>
    </row>
    <row r="155" spans="1:17" ht="35.25" customHeight="1" hidden="1">
      <c r="A155" s="340" t="s">
        <v>236</v>
      </c>
      <c r="B155" s="343"/>
      <c r="C155" s="356" t="s">
        <v>190</v>
      </c>
      <c r="D155" s="356" t="s">
        <v>170</v>
      </c>
      <c r="E155" s="356" t="s">
        <v>186</v>
      </c>
      <c r="F155" s="356" t="s">
        <v>562</v>
      </c>
      <c r="G155" s="356"/>
      <c r="H155" s="363">
        <f>H156</f>
        <v>0</v>
      </c>
      <c r="I155" s="363">
        <f>I156</f>
        <v>13</v>
      </c>
      <c r="J155" s="363">
        <f>J156</f>
        <v>0</v>
      </c>
      <c r="K155" s="296">
        <f>K156</f>
        <v>10</v>
      </c>
      <c r="L155" s="179">
        <f>L156</f>
        <v>10</v>
      </c>
      <c r="N155" s="186">
        <f t="shared" si="6"/>
        <v>-10</v>
      </c>
      <c r="O155" s="186">
        <f t="shared" si="6"/>
        <v>3</v>
      </c>
      <c r="P155" s="186">
        <f t="shared" si="7"/>
        <v>0</v>
      </c>
      <c r="Q155" s="186">
        <f t="shared" si="7"/>
        <v>130</v>
      </c>
    </row>
    <row r="156" spans="1:17" ht="15" customHeight="1" hidden="1">
      <c r="A156" s="340" t="s">
        <v>559</v>
      </c>
      <c r="B156" s="343"/>
      <c r="C156" s="356" t="s">
        <v>190</v>
      </c>
      <c r="D156" s="356" t="s">
        <v>170</v>
      </c>
      <c r="E156" s="356" t="s">
        <v>186</v>
      </c>
      <c r="F156" s="356" t="s">
        <v>563</v>
      </c>
      <c r="G156" s="356"/>
      <c r="H156" s="363">
        <v>0</v>
      </c>
      <c r="I156" s="363">
        <v>13</v>
      </c>
      <c r="J156" s="363">
        <v>0</v>
      </c>
      <c r="K156" s="296">
        <v>10</v>
      </c>
      <c r="L156" s="179">
        <v>10</v>
      </c>
      <c r="N156" s="186">
        <f t="shared" si="6"/>
        <v>-10</v>
      </c>
      <c r="O156" s="186">
        <f t="shared" si="6"/>
        <v>3</v>
      </c>
      <c r="P156" s="186">
        <f t="shared" si="7"/>
        <v>0</v>
      </c>
      <c r="Q156" s="186">
        <f t="shared" si="7"/>
        <v>130</v>
      </c>
    </row>
    <row r="157" spans="1:17" ht="40.5" customHeight="1" hidden="1">
      <c r="A157" s="371" t="s">
        <v>257</v>
      </c>
      <c r="B157" s="343"/>
      <c r="C157" s="356" t="s">
        <v>190</v>
      </c>
      <c r="D157" s="356" t="s">
        <v>170</v>
      </c>
      <c r="E157" s="356" t="s">
        <v>186</v>
      </c>
      <c r="F157" s="356" t="s">
        <v>563</v>
      </c>
      <c r="G157" s="356" t="s">
        <v>162</v>
      </c>
      <c r="H157" s="363">
        <v>0</v>
      </c>
      <c r="I157" s="363">
        <f>I158</f>
        <v>0</v>
      </c>
      <c r="J157" s="363">
        <v>0</v>
      </c>
      <c r="K157" s="296">
        <f>K158</f>
        <v>0</v>
      </c>
      <c r="L157" s="179">
        <f>L158</f>
        <v>0</v>
      </c>
      <c r="N157" s="186">
        <f t="shared" si="6"/>
        <v>0</v>
      </c>
      <c r="O157" s="186">
        <f t="shared" si="6"/>
        <v>0</v>
      </c>
      <c r="P157" s="186" t="e">
        <f t="shared" si="7"/>
        <v>#DIV/0!</v>
      </c>
      <c r="Q157" s="186" t="e">
        <f t="shared" si="7"/>
        <v>#DIV/0!</v>
      </c>
    </row>
    <row r="158" spans="1:17" ht="31.5" hidden="1">
      <c r="A158" s="343" t="s">
        <v>153</v>
      </c>
      <c r="B158" s="343"/>
      <c r="C158" s="356" t="s">
        <v>190</v>
      </c>
      <c r="D158" s="356" t="s">
        <v>170</v>
      </c>
      <c r="E158" s="356" t="s">
        <v>186</v>
      </c>
      <c r="F158" s="356" t="s">
        <v>322</v>
      </c>
      <c r="G158" s="356" t="s">
        <v>560</v>
      </c>
      <c r="H158" s="360"/>
      <c r="I158" s="360"/>
      <c r="J158" s="360"/>
      <c r="K158" s="449"/>
      <c r="L158" s="178"/>
      <c r="N158" s="186">
        <f t="shared" si="6"/>
        <v>0</v>
      </c>
      <c r="O158" s="186">
        <f t="shared" si="6"/>
        <v>0</v>
      </c>
      <c r="P158" s="186" t="e">
        <f t="shared" si="7"/>
        <v>#DIV/0!</v>
      </c>
      <c r="Q158" s="186" t="e">
        <f t="shared" si="7"/>
        <v>#DIV/0!</v>
      </c>
    </row>
    <row r="159" spans="1:17" s="9" customFormat="1" ht="16.5" customHeight="1">
      <c r="A159" s="344" t="s">
        <v>11</v>
      </c>
      <c r="B159" s="344"/>
      <c r="C159" s="355" t="s">
        <v>190</v>
      </c>
      <c r="D159" s="355" t="s">
        <v>193</v>
      </c>
      <c r="E159" s="355"/>
      <c r="F159" s="355"/>
      <c r="G159" s="355"/>
      <c r="H159" s="364">
        <f>H160+H169+H179</f>
        <v>6984.2300000000005</v>
      </c>
      <c r="I159" s="364">
        <f>I160+I169+I179</f>
        <v>132.5</v>
      </c>
      <c r="J159" s="364">
        <f>J160+J169+J179</f>
        <v>1244.05</v>
      </c>
      <c r="K159" s="450">
        <f>K160+K169+K179</f>
        <v>100</v>
      </c>
      <c r="L159" s="180">
        <f>L160+L169+L179</f>
        <v>100</v>
      </c>
      <c r="N159" s="186">
        <f t="shared" si="6"/>
        <v>6884.2300000000005</v>
      </c>
      <c r="O159" s="186">
        <f t="shared" si="6"/>
        <v>32.5</v>
      </c>
      <c r="P159" s="186">
        <f t="shared" si="7"/>
        <v>6984.2300000000005</v>
      </c>
      <c r="Q159" s="186">
        <f t="shared" si="7"/>
        <v>132.5</v>
      </c>
    </row>
    <row r="160" spans="1:17" ht="15.75" hidden="1">
      <c r="A160" s="358" t="s">
        <v>194</v>
      </c>
      <c r="B160" s="358"/>
      <c r="C160" s="355" t="s">
        <v>190</v>
      </c>
      <c r="D160" s="355" t="s">
        <v>193</v>
      </c>
      <c r="E160" s="355" t="s">
        <v>159</v>
      </c>
      <c r="F160" s="355"/>
      <c r="G160" s="355"/>
      <c r="H160" s="364">
        <f>H161+H166</f>
        <v>0</v>
      </c>
      <c r="I160" s="364">
        <f>I161+I166</f>
        <v>0</v>
      </c>
      <c r="J160" s="364">
        <f>J161+J166</f>
        <v>0</v>
      </c>
      <c r="K160" s="450">
        <f>K161+K166</f>
        <v>0</v>
      </c>
      <c r="L160" s="180">
        <f>L161+L166</f>
        <v>0</v>
      </c>
      <c r="N160" s="186">
        <f t="shared" si="6"/>
        <v>0</v>
      </c>
      <c r="O160" s="186">
        <f t="shared" si="6"/>
        <v>0</v>
      </c>
      <c r="P160" s="186" t="e">
        <f t="shared" si="7"/>
        <v>#DIV/0!</v>
      </c>
      <c r="Q160" s="186" t="e">
        <f t="shared" si="7"/>
        <v>#DIV/0!</v>
      </c>
    </row>
    <row r="161" spans="1:17" ht="15.75" hidden="1">
      <c r="A161" s="344" t="s">
        <v>11</v>
      </c>
      <c r="B161" s="344"/>
      <c r="C161" s="355" t="s">
        <v>190</v>
      </c>
      <c r="D161" s="355" t="s">
        <v>193</v>
      </c>
      <c r="E161" s="355" t="s">
        <v>159</v>
      </c>
      <c r="F161" s="356" t="s">
        <v>323</v>
      </c>
      <c r="G161" s="355"/>
      <c r="H161" s="364">
        <f>H162+H164</f>
        <v>0</v>
      </c>
      <c r="I161" s="364">
        <f>I162+I164</f>
        <v>0</v>
      </c>
      <c r="J161" s="364">
        <f>J162+J164</f>
        <v>0</v>
      </c>
      <c r="K161" s="450">
        <f>K162+K164</f>
        <v>0</v>
      </c>
      <c r="L161" s="180">
        <f>L162+L164</f>
        <v>0</v>
      </c>
      <c r="N161" s="186">
        <f t="shared" si="6"/>
        <v>0</v>
      </c>
      <c r="O161" s="186">
        <f t="shared" si="6"/>
        <v>0</v>
      </c>
      <c r="P161" s="186" t="e">
        <f t="shared" si="7"/>
        <v>#DIV/0!</v>
      </c>
      <c r="Q161" s="186" t="e">
        <f t="shared" si="7"/>
        <v>#DIV/0!</v>
      </c>
    </row>
    <row r="162" spans="1:17" ht="47.25" hidden="1">
      <c r="A162" s="343" t="s">
        <v>324</v>
      </c>
      <c r="B162" s="343"/>
      <c r="C162" s="356" t="s">
        <v>190</v>
      </c>
      <c r="D162" s="356" t="s">
        <v>193</v>
      </c>
      <c r="E162" s="356" t="s">
        <v>159</v>
      </c>
      <c r="F162" s="356" t="s">
        <v>325</v>
      </c>
      <c r="G162" s="355"/>
      <c r="H162" s="363">
        <f>H163</f>
        <v>0</v>
      </c>
      <c r="I162" s="363">
        <f>I163</f>
        <v>0</v>
      </c>
      <c r="J162" s="363">
        <f>J163</f>
        <v>0</v>
      </c>
      <c r="K162" s="296">
        <f>K163</f>
        <v>0</v>
      </c>
      <c r="L162" s="179">
        <f>L163</f>
        <v>0</v>
      </c>
      <c r="N162" s="186">
        <f t="shared" si="6"/>
        <v>0</v>
      </c>
      <c r="O162" s="186">
        <f t="shared" si="6"/>
        <v>0</v>
      </c>
      <c r="P162" s="186" t="e">
        <f t="shared" si="7"/>
        <v>#DIV/0!</v>
      </c>
      <c r="Q162" s="186" t="e">
        <f t="shared" si="7"/>
        <v>#DIV/0!</v>
      </c>
    </row>
    <row r="163" spans="1:17" ht="39.75" customHeight="1" hidden="1">
      <c r="A163" s="361" t="s">
        <v>71</v>
      </c>
      <c r="B163" s="361"/>
      <c r="C163" s="356" t="s">
        <v>190</v>
      </c>
      <c r="D163" s="356" t="s">
        <v>193</v>
      </c>
      <c r="E163" s="356" t="s">
        <v>159</v>
      </c>
      <c r="F163" s="356" t="s">
        <v>325</v>
      </c>
      <c r="G163" s="356" t="s">
        <v>228</v>
      </c>
      <c r="H163" s="409"/>
      <c r="I163" s="409"/>
      <c r="J163" s="409"/>
      <c r="K163" s="454"/>
      <c r="L163" s="187"/>
      <c r="N163" s="186">
        <f t="shared" si="6"/>
        <v>0</v>
      </c>
      <c r="O163" s="186">
        <f t="shared" si="6"/>
        <v>0</v>
      </c>
      <c r="P163" s="186" t="e">
        <f t="shared" si="7"/>
        <v>#DIV/0!</v>
      </c>
      <c r="Q163" s="186" t="e">
        <f t="shared" si="7"/>
        <v>#DIV/0!</v>
      </c>
    </row>
    <row r="164" spans="1:17" ht="20.25" customHeight="1" hidden="1">
      <c r="A164" s="343" t="s">
        <v>263</v>
      </c>
      <c r="B164" s="343"/>
      <c r="C164" s="356" t="s">
        <v>190</v>
      </c>
      <c r="D164" s="356" t="s">
        <v>193</v>
      </c>
      <c r="E164" s="356" t="s">
        <v>159</v>
      </c>
      <c r="F164" s="356" t="s">
        <v>264</v>
      </c>
      <c r="G164" s="356"/>
      <c r="H164" s="409">
        <f>H165</f>
        <v>0</v>
      </c>
      <c r="I164" s="409">
        <f>I165</f>
        <v>0</v>
      </c>
      <c r="J164" s="409">
        <f>J165</f>
        <v>0</v>
      </c>
      <c r="K164" s="454">
        <f>K165</f>
        <v>0</v>
      </c>
      <c r="L164" s="187">
        <f>L165</f>
        <v>0</v>
      </c>
      <c r="N164" s="186">
        <f t="shared" si="6"/>
        <v>0</v>
      </c>
      <c r="O164" s="186">
        <f t="shared" si="6"/>
        <v>0</v>
      </c>
      <c r="P164" s="186" t="e">
        <f t="shared" si="7"/>
        <v>#DIV/0!</v>
      </c>
      <c r="Q164" s="186" t="e">
        <f t="shared" si="7"/>
        <v>#DIV/0!</v>
      </c>
    </row>
    <row r="165" spans="1:17" ht="39.75" customHeight="1" hidden="1">
      <c r="A165" s="343" t="s">
        <v>257</v>
      </c>
      <c r="B165" s="343"/>
      <c r="C165" s="356" t="s">
        <v>190</v>
      </c>
      <c r="D165" s="356" t="s">
        <v>193</v>
      </c>
      <c r="E165" s="356" t="s">
        <v>159</v>
      </c>
      <c r="F165" s="356" t="s">
        <v>264</v>
      </c>
      <c r="G165" s="356" t="s">
        <v>162</v>
      </c>
      <c r="H165" s="409"/>
      <c r="I165" s="409"/>
      <c r="J165" s="409"/>
      <c r="K165" s="454"/>
      <c r="L165" s="187"/>
      <c r="N165" s="186">
        <f t="shared" si="6"/>
        <v>0</v>
      </c>
      <c r="O165" s="186">
        <f t="shared" si="6"/>
        <v>0</v>
      </c>
      <c r="P165" s="186" t="e">
        <f t="shared" si="7"/>
        <v>#DIV/0!</v>
      </c>
      <c r="Q165" s="186" t="e">
        <f t="shared" si="7"/>
        <v>#DIV/0!</v>
      </c>
    </row>
    <row r="166" spans="1:17" ht="43.5" customHeight="1" hidden="1">
      <c r="A166" s="66" t="s">
        <v>281</v>
      </c>
      <c r="B166" s="410"/>
      <c r="C166" s="411" t="s">
        <v>190</v>
      </c>
      <c r="D166" s="411" t="s">
        <v>193</v>
      </c>
      <c r="E166" s="411" t="s">
        <v>159</v>
      </c>
      <c r="F166" s="412" t="s">
        <v>358</v>
      </c>
      <c r="G166" s="411"/>
      <c r="H166" s="363">
        <f>H168</f>
        <v>0</v>
      </c>
      <c r="I166" s="363">
        <f>I168</f>
        <v>0</v>
      </c>
      <c r="J166" s="363">
        <f>J168</f>
        <v>0</v>
      </c>
      <c r="K166" s="455">
        <f>K168</f>
        <v>0</v>
      </c>
      <c r="L166" s="188">
        <f>L168</f>
        <v>0</v>
      </c>
      <c r="N166" s="186">
        <f t="shared" si="6"/>
        <v>0</v>
      </c>
      <c r="O166" s="186">
        <f t="shared" si="6"/>
        <v>0</v>
      </c>
      <c r="P166" s="186" t="e">
        <f t="shared" si="7"/>
        <v>#DIV/0!</v>
      </c>
      <c r="Q166" s="186" t="e">
        <f t="shared" si="7"/>
        <v>#DIV/0!</v>
      </c>
    </row>
    <row r="167" spans="1:17" ht="63" hidden="1">
      <c r="A167" s="66" t="s">
        <v>281</v>
      </c>
      <c r="B167" s="66"/>
      <c r="C167" s="356" t="s">
        <v>190</v>
      </c>
      <c r="D167" s="356" t="s">
        <v>193</v>
      </c>
      <c r="E167" s="356" t="s">
        <v>159</v>
      </c>
      <c r="F167" s="413" t="s">
        <v>39</v>
      </c>
      <c r="G167" s="356"/>
      <c r="H167" s="363">
        <f>H168</f>
        <v>0</v>
      </c>
      <c r="I167" s="363">
        <f>I168</f>
        <v>0</v>
      </c>
      <c r="J167" s="363">
        <f>J168</f>
        <v>0</v>
      </c>
      <c r="K167" s="296">
        <f>K168</f>
        <v>0</v>
      </c>
      <c r="L167" s="179">
        <f>L168</f>
        <v>0</v>
      </c>
      <c r="N167" s="186">
        <f t="shared" si="6"/>
        <v>0</v>
      </c>
      <c r="O167" s="186">
        <f t="shared" si="6"/>
        <v>0</v>
      </c>
      <c r="P167" s="186" t="e">
        <f t="shared" si="7"/>
        <v>#DIV/0!</v>
      </c>
      <c r="Q167" s="186" t="e">
        <f t="shared" si="7"/>
        <v>#DIV/0!</v>
      </c>
    </row>
    <row r="168" spans="1:17" ht="47.25" hidden="1">
      <c r="A168" s="414" t="s">
        <v>229</v>
      </c>
      <c r="B168" s="414"/>
      <c r="C168" s="356" t="s">
        <v>190</v>
      </c>
      <c r="D168" s="356" t="s">
        <v>193</v>
      </c>
      <c r="E168" s="356" t="s">
        <v>159</v>
      </c>
      <c r="F168" s="413" t="s">
        <v>39</v>
      </c>
      <c r="G168" s="356" t="s">
        <v>228</v>
      </c>
      <c r="H168" s="363"/>
      <c r="I168" s="363"/>
      <c r="J168" s="363"/>
      <c r="K168" s="296"/>
      <c r="L168" s="179"/>
      <c r="N168" s="186">
        <f t="shared" si="6"/>
        <v>0</v>
      </c>
      <c r="O168" s="186">
        <f t="shared" si="6"/>
        <v>0</v>
      </c>
      <c r="P168" s="186" t="e">
        <f t="shared" si="7"/>
        <v>#DIV/0!</v>
      </c>
      <c r="Q168" s="186" t="e">
        <f t="shared" si="7"/>
        <v>#DIV/0!</v>
      </c>
    </row>
    <row r="169" spans="1:17" s="9" customFormat="1" ht="15.75">
      <c r="A169" s="358" t="s">
        <v>195</v>
      </c>
      <c r="B169" s="358"/>
      <c r="C169" s="355" t="s">
        <v>190</v>
      </c>
      <c r="D169" s="355" t="s">
        <v>193</v>
      </c>
      <c r="E169" s="355" t="s">
        <v>160</v>
      </c>
      <c r="F169" s="355"/>
      <c r="G169" s="355"/>
      <c r="H169" s="364">
        <f>H172</f>
        <v>358</v>
      </c>
      <c r="I169" s="364">
        <f>I172</f>
        <v>125</v>
      </c>
      <c r="J169" s="364">
        <f>J172</f>
        <v>392</v>
      </c>
      <c r="K169" s="450">
        <f aca="true" t="shared" si="12" ref="K169:L177">K170</f>
        <v>100</v>
      </c>
      <c r="L169" s="180">
        <f t="shared" si="12"/>
        <v>100</v>
      </c>
      <c r="N169" s="186">
        <f t="shared" si="6"/>
        <v>258</v>
      </c>
      <c r="O169" s="186">
        <f t="shared" si="6"/>
        <v>25</v>
      </c>
      <c r="P169" s="186">
        <f t="shared" si="7"/>
        <v>358</v>
      </c>
      <c r="Q169" s="186">
        <f t="shared" si="7"/>
        <v>125</v>
      </c>
    </row>
    <row r="170" spans="1:17" ht="16.5" customHeight="1" hidden="1">
      <c r="A170" s="344" t="s">
        <v>11</v>
      </c>
      <c r="B170" s="344"/>
      <c r="C170" s="355" t="s">
        <v>190</v>
      </c>
      <c r="D170" s="355" t="s">
        <v>193</v>
      </c>
      <c r="E170" s="355" t="s">
        <v>160</v>
      </c>
      <c r="F170" s="356" t="s">
        <v>323</v>
      </c>
      <c r="G170" s="356"/>
      <c r="H170" s="363">
        <f>H171</f>
        <v>358</v>
      </c>
      <c r="I170" s="363">
        <f>I171</f>
        <v>0</v>
      </c>
      <c r="J170" s="363">
        <f>J171</f>
        <v>392</v>
      </c>
      <c r="K170" s="296">
        <f t="shared" si="12"/>
        <v>100</v>
      </c>
      <c r="L170" s="179">
        <f t="shared" si="12"/>
        <v>100</v>
      </c>
      <c r="N170" s="186">
        <f t="shared" si="6"/>
        <v>258</v>
      </c>
      <c r="O170" s="186">
        <f t="shared" si="6"/>
        <v>-100</v>
      </c>
      <c r="P170" s="186">
        <f t="shared" si="7"/>
        <v>358</v>
      </c>
      <c r="Q170" s="186">
        <f t="shared" si="7"/>
        <v>0</v>
      </c>
    </row>
    <row r="171" spans="1:17" ht="15.75" hidden="1">
      <c r="A171" s="358" t="s">
        <v>195</v>
      </c>
      <c r="B171" s="358"/>
      <c r="C171" s="355" t="s">
        <v>190</v>
      </c>
      <c r="D171" s="355" t="s">
        <v>193</v>
      </c>
      <c r="E171" s="355" t="s">
        <v>160</v>
      </c>
      <c r="F171" s="355"/>
      <c r="G171" s="355"/>
      <c r="H171" s="364">
        <f>H175</f>
        <v>358</v>
      </c>
      <c r="I171" s="364">
        <f>I175</f>
        <v>0</v>
      </c>
      <c r="J171" s="364">
        <f>J175</f>
        <v>392</v>
      </c>
      <c r="K171" s="450">
        <f>K175</f>
        <v>100</v>
      </c>
      <c r="L171" s="180">
        <f>L175</f>
        <v>100</v>
      </c>
      <c r="N171" s="186">
        <f t="shared" si="6"/>
        <v>258</v>
      </c>
      <c r="O171" s="186">
        <f t="shared" si="6"/>
        <v>-100</v>
      </c>
      <c r="P171" s="186">
        <f t="shared" si="7"/>
        <v>358</v>
      </c>
      <c r="Q171" s="186">
        <f t="shared" si="7"/>
        <v>0</v>
      </c>
    </row>
    <row r="172" spans="1:17" ht="31.5">
      <c r="A172" s="343" t="s">
        <v>564</v>
      </c>
      <c r="B172" s="358"/>
      <c r="C172" s="355" t="s">
        <v>190</v>
      </c>
      <c r="D172" s="374">
        <v>5</v>
      </c>
      <c r="E172" s="374">
        <v>2</v>
      </c>
      <c r="F172" s="415">
        <v>3500000000</v>
      </c>
      <c r="G172" s="416"/>
      <c r="H172" s="364">
        <f aca="true" t="shared" si="13" ref="H172:J173">H173</f>
        <v>358</v>
      </c>
      <c r="I172" s="364">
        <f t="shared" si="13"/>
        <v>125</v>
      </c>
      <c r="J172" s="364">
        <f t="shared" si="13"/>
        <v>392</v>
      </c>
      <c r="K172" s="450"/>
      <c r="L172" s="180"/>
      <c r="N172" s="186"/>
      <c r="O172" s="186"/>
      <c r="P172" s="186"/>
      <c r="Q172" s="186"/>
    </row>
    <row r="173" spans="1:17" ht="28.5" customHeight="1">
      <c r="A173" s="340" t="s">
        <v>565</v>
      </c>
      <c r="B173" s="358"/>
      <c r="C173" s="355" t="s">
        <v>190</v>
      </c>
      <c r="D173" s="374">
        <v>5</v>
      </c>
      <c r="E173" s="374">
        <v>2</v>
      </c>
      <c r="F173" s="415">
        <v>3500200000</v>
      </c>
      <c r="G173" s="416"/>
      <c r="H173" s="364">
        <f t="shared" si="13"/>
        <v>358</v>
      </c>
      <c r="I173" s="364">
        <f t="shared" si="13"/>
        <v>125</v>
      </c>
      <c r="J173" s="364">
        <f t="shared" si="13"/>
        <v>392</v>
      </c>
      <c r="K173" s="450"/>
      <c r="L173" s="180"/>
      <c r="N173" s="186"/>
      <c r="O173" s="186"/>
      <c r="P173" s="186"/>
      <c r="Q173" s="186"/>
    </row>
    <row r="174" spans="1:17" ht="18.75" customHeight="1">
      <c r="A174" s="340" t="s">
        <v>566</v>
      </c>
      <c r="B174" s="358"/>
      <c r="C174" s="355" t="s">
        <v>190</v>
      </c>
      <c r="D174" s="374">
        <v>5</v>
      </c>
      <c r="E174" s="374">
        <v>2</v>
      </c>
      <c r="F174" s="415">
        <v>3500211200</v>
      </c>
      <c r="G174" s="416"/>
      <c r="H174" s="364">
        <f>H175</f>
        <v>358</v>
      </c>
      <c r="I174" s="364">
        <v>125</v>
      </c>
      <c r="J174" s="364">
        <f>J175</f>
        <v>392</v>
      </c>
      <c r="K174" s="450"/>
      <c r="L174" s="180"/>
      <c r="N174" s="186"/>
      <c r="O174" s="186"/>
      <c r="P174" s="186"/>
      <c r="Q174" s="186"/>
    </row>
    <row r="175" spans="1:17" ht="47.25">
      <c r="A175" s="343" t="s">
        <v>257</v>
      </c>
      <c r="B175" s="346"/>
      <c r="C175" s="373">
        <v>950</v>
      </c>
      <c r="D175" s="374">
        <v>5</v>
      </c>
      <c r="E175" s="374">
        <v>2</v>
      </c>
      <c r="F175" s="415">
        <v>3500211200</v>
      </c>
      <c r="G175" s="376">
        <v>200</v>
      </c>
      <c r="H175" s="359">
        <v>358</v>
      </c>
      <c r="I175" s="359">
        <f>I176</f>
        <v>0</v>
      </c>
      <c r="J175" s="359">
        <v>392</v>
      </c>
      <c r="K175" s="448">
        <f t="shared" si="12"/>
        <v>100</v>
      </c>
      <c r="L175" s="177">
        <f t="shared" si="12"/>
        <v>100</v>
      </c>
      <c r="N175" s="186">
        <f aca="true" t="shared" si="14" ref="N175:O264">H175-K175</f>
        <v>258</v>
      </c>
      <c r="O175" s="186">
        <f t="shared" si="14"/>
        <v>-100</v>
      </c>
      <c r="P175" s="186">
        <f aca="true" t="shared" si="15" ref="P175:Q264">H175/K175*100</f>
        <v>358</v>
      </c>
      <c r="Q175" s="186">
        <f t="shared" si="15"/>
        <v>0</v>
      </c>
    </row>
    <row r="176" spans="1:17" ht="94.5" hidden="1">
      <c r="A176" s="346" t="s">
        <v>273</v>
      </c>
      <c r="B176" s="346"/>
      <c r="C176" s="373">
        <v>950</v>
      </c>
      <c r="D176" s="374">
        <v>5</v>
      </c>
      <c r="E176" s="374">
        <v>2</v>
      </c>
      <c r="F176" s="375">
        <v>8801000000</v>
      </c>
      <c r="G176" s="376" t="s">
        <v>336</v>
      </c>
      <c r="H176" s="360">
        <f>H177</f>
        <v>0</v>
      </c>
      <c r="I176" s="360">
        <f>I177</f>
        <v>0</v>
      </c>
      <c r="J176" s="360">
        <f>J177</f>
        <v>0</v>
      </c>
      <c r="K176" s="449">
        <f t="shared" si="12"/>
        <v>100</v>
      </c>
      <c r="L176" s="178">
        <f t="shared" si="12"/>
        <v>100</v>
      </c>
      <c r="N176" s="186">
        <f t="shared" si="14"/>
        <v>-100</v>
      </c>
      <c r="O176" s="186">
        <f t="shared" si="14"/>
        <v>-100</v>
      </c>
      <c r="P176" s="186">
        <f t="shared" si="15"/>
        <v>0</v>
      </c>
      <c r="Q176" s="186">
        <f t="shared" si="15"/>
        <v>0</v>
      </c>
    </row>
    <row r="177" spans="1:17" ht="15.75" hidden="1">
      <c r="A177" s="346" t="s">
        <v>345</v>
      </c>
      <c r="B177" s="346"/>
      <c r="C177" s="373">
        <v>950</v>
      </c>
      <c r="D177" s="374">
        <v>5</v>
      </c>
      <c r="E177" s="374">
        <v>2</v>
      </c>
      <c r="F177" s="375">
        <v>8801000001</v>
      </c>
      <c r="G177" s="376" t="s">
        <v>336</v>
      </c>
      <c r="H177" s="359">
        <f>H178</f>
        <v>0</v>
      </c>
      <c r="I177" s="359">
        <f>I178</f>
        <v>0</v>
      </c>
      <c r="J177" s="359">
        <f>J178</f>
        <v>0</v>
      </c>
      <c r="K177" s="448">
        <f t="shared" si="12"/>
        <v>100</v>
      </c>
      <c r="L177" s="177">
        <f t="shared" si="12"/>
        <v>100</v>
      </c>
      <c r="N177" s="186">
        <f t="shared" si="14"/>
        <v>-100</v>
      </c>
      <c r="O177" s="186">
        <f t="shared" si="14"/>
        <v>-100</v>
      </c>
      <c r="P177" s="186">
        <f t="shared" si="15"/>
        <v>0</v>
      </c>
      <c r="Q177" s="186">
        <f t="shared" si="15"/>
        <v>0</v>
      </c>
    </row>
    <row r="178" spans="1:17" ht="47.25" hidden="1">
      <c r="A178" s="346" t="s">
        <v>257</v>
      </c>
      <c r="B178" s="346"/>
      <c r="C178" s="373">
        <v>950</v>
      </c>
      <c r="D178" s="374">
        <v>5</v>
      </c>
      <c r="E178" s="374">
        <v>2</v>
      </c>
      <c r="F178" s="375">
        <v>8801000001</v>
      </c>
      <c r="G178" s="376" t="s">
        <v>162</v>
      </c>
      <c r="H178" s="359">
        <v>0</v>
      </c>
      <c r="I178" s="363">
        <v>0</v>
      </c>
      <c r="J178" s="359">
        <v>0</v>
      </c>
      <c r="K178" s="448">
        <v>100</v>
      </c>
      <c r="L178" s="189">
        <v>100</v>
      </c>
      <c r="N178" s="186">
        <f t="shared" si="14"/>
        <v>-100</v>
      </c>
      <c r="O178" s="186">
        <f t="shared" si="14"/>
        <v>-100</v>
      </c>
      <c r="P178" s="186">
        <f t="shared" si="15"/>
        <v>0</v>
      </c>
      <c r="Q178" s="186">
        <f t="shared" si="15"/>
        <v>0</v>
      </c>
    </row>
    <row r="179" spans="1:17" s="9" customFormat="1" ht="15.75">
      <c r="A179" s="358" t="s">
        <v>196</v>
      </c>
      <c r="B179" s="358"/>
      <c r="C179" s="355" t="s">
        <v>190</v>
      </c>
      <c r="D179" s="355" t="s">
        <v>193</v>
      </c>
      <c r="E179" s="355" t="s">
        <v>169</v>
      </c>
      <c r="F179" s="355"/>
      <c r="G179" s="355"/>
      <c r="H179" s="364">
        <f>H180+H194</f>
        <v>6626.2300000000005</v>
      </c>
      <c r="I179" s="364">
        <f>I203</f>
        <v>7.5</v>
      </c>
      <c r="J179" s="364">
        <f>J180+J194</f>
        <v>852.05</v>
      </c>
      <c r="K179" s="450">
        <f>K203</f>
        <v>0</v>
      </c>
      <c r="L179" s="180">
        <f>L203</f>
        <v>0</v>
      </c>
      <c r="N179" s="186">
        <f t="shared" si="14"/>
        <v>6626.2300000000005</v>
      </c>
      <c r="O179" s="186">
        <f t="shared" si="14"/>
        <v>7.5</v>
      </c>
      <c r="P179" s="186" t="e">
        <f t="shared" si="15"/>
        <v>#DIV/0!</v>
      </c>
      <c r="Q179" s="186" t="e">
        <f t="shared" si="15"/>
        <v>#DIV/0!</v>
      </c>
    </row>
    <row r="180" spans="1:17" s="9" customFormat="1" ht="31.5">
      <c r="A180" s="343" t="s">
        <v>564</v>
      </c>
      <c r="B180" s="358"/>
      <c r="C180" s="356" t="s">
        <v>190</v>
      </c>
      <c r="D180" s="355" t="s">
        <v>193</v>
      </c>
      <c r="E180" s="355" t="s">
        <v>169</v>
      </c>
      <c r="F180" s="356" t="s">
        <v>323</v>
      </c>
      <c r="G180" s="355"/>
      <c r="H180" s="364">
        <f>H181</f>
        <v>596</v>
      </c>
      <c r="I180" s="364">
        <f>I181</f>
        <v>681.4000000000001</v>
      </c>
      <c r="J180" s="364">
        <f>J181</f>
        <v>852.05</v>
      </c>
      <c r="K180" s="279"/>
      <c r="L180" s="279"/>
      <c r="N180" s="280"/>
      <c r="O180" s="280"/>
      <c r="P180" s="280"/>
      <c r="Q180" s="280"/>
    </row>
    <row r="181" spans="1:17" s="9" customFormat="1" ht="31.5">
      <c r="A181" s="347" t="s">
        <v>567</v>
      </c>
      <c r="B181" s="358"/>
      <c r="C181" s="356" t="s">
        <v>190</v>
      </c>
      <c r="D181" s="356" t="s">
        <v>193</v>
      </c>
      <c r="E181" s="356" t="s">
        <v>169</v>
      </c>
      <c r="F181" s="356" t="s">
        <v>568</v>
      </c>
      <c r="G181" s="356"/>
      <c r="H181" s="363">
        <f>H184+H188+H192+H190</f>
        <v>596</v>
      </c>
      <c r="I181" s="363">
        <f>I184+I186+I188+I192+I206</f>
        <v>681.4000000000001</v>
      </c>
      <c r="J181" s="363">
        <f>J184+J188+J192+J190</f>
        <v>852.05</v>
      </c>
      <c r="K181" s="279"/>
      <c r="L181" s="279"/>
      <c r="N181" s="280"/>
      <c r="O181" s="280"/>
      <c r="P181" s="280"/>
      <c r="Q181" s="280"/>
    </row>
    <row r="182" spans="1:17" s="9" customFormat="1" ht="31.5" hidden="1">
      <c r="A182" s="343" t="s">
        <v>564</v>
      </c>
      <c r="B182" s="358"/>
      <c r="C182" s="356"/>
      <c r="D182" s="356" t="s">
        <v>193</v>
      </c>
      <c r="E182" s="356" t="s">
        <v>169</v>
      </c>
      <c r="F182" s="356"/>
      <c r="G182" s="356"/>
      <c r="H182" s="363"/>
      <c r="I182" s="363"/>
      <c r="J182" s="363"/>
      <c r="K182" s="279"/>
      <c r="L182" s="279"/>
      <c r="N182" s="280"/>
      <c r="O182" s="280"/>
      <c r="P182" s="280"/>
      <c r="Q182" s="280"/>
    </row>
    <row r="183" spans="1:17" s="9" customFormat="1" ht="15.75" hidden="1">
      <c r="A183" s="342"/>
      <c r="B183" s="358"/>
      <c r="C183" s="356"/>
      <c r="D183" s="356"/>
      <c r="E183" s="356"/>
      <c r="F183" s="356"/>
      <c r="G183" s="356"/>
      <c r="H183" s="363"/>
      <c r="I183" s="363"/>
      <c r="J183" s="363"/>
      <c r="K183" s="279"/>
      <c r="L183" s="279"/>
      <c r="N183" s="280"/>
      <c r="O183" s="280"/>
      <c r="P183" s="280"/>
      <c r="Q183" s="280"/>
    </row>
    <row r="184" spans="1:17" s="9" customFormat="1" ht="15.75">
      <c r="A184" s="358" t="s">
        <v>197</v>
      </c>
      <c r="B184" s="358"/>
      <c r="C184" s="356" t="s">
        <v>190</v>
      </c>
      <c r="D184" s="355" t="s">
        <v>193</v>
      </c>
      <c r="E184" s="355" t="s">
        <v>169</v>
      </c>
      <c r="F184" s="356" t="s">
        <v>569</v>
      </c>
      <c r="G184" s="356"/>
      <c r="H184" s="363">
        <f>H185</f>
        <v>56</v>
      </c>
      <c r="I184" s="363">
        <f>I185</f>
        <v>230.6</v>
      </c>
      <c r="J184" s="363">
        <f>J185</f>
        <v>432.05</v>
      </c>
      <c r="K184" s="279"/>
      <c r="L184" s="279"/>
      <c r="N184" s="280"/>
      <c r="O184" s="280"/>
      <c r="P184" s="280"/>
      <c r="Q184" s="280"/>
    </row>
    <row r="185" spans="1:17" s="9" customFormat="1" ht="47.25">
      <c r="A185" s="343" t="s">
        <v>257</v>
      </c>
      <c r="B185" s="358"/>
      <c r="C185" s="356" t="s">
        <v>190</v>
      </c>
      <c r="D185" s="356" t="s">
        <v>193</v>
      </c>
      <c r="E185" s="356" t="s">
        <v>169</v>
      </c>
      <c r="F185" s="356" t="s">
        <v>569</v>
      </c>
      <c r="G185" s="356"/>
      <c r="H185" s="363">
        <f>31+25</f>
        <v>56</v>
      </c>
      <c r="I185" s="363">
        <v>230.6</v>
      </c>
      <c r="J185" s="363">
        <f>25+376.05+31</f>
        <v>432.05</v>
      </c>
      <c r="K185" s="279"/>
      <c r="L185" s="279"/>
      <c r="N185" s="280"/>
      <c r="O185" s="280"/>
      <c r="P185" s="280"/>
      <c r="Q185" s="280"/>
    </row>
    <row r="186" spans="1:17" s="9" customFormat="1" ht="31.5" hidden="1">
      <c r="A186" s="344" t="s">
        <v>51</v>
      </c>
      <c r="B186" s="358"/>
      <c r="C186" s="356" t="s">
        <v>190</v>
      </c>
      <c r="D186" s="355" t="s">
        <v>193</v>
      </c>
      <c r="E186" s="355" t="s">
        <v>169</v>
      </c>
      <c r="F186" s="355" t="s">
        <v>6</v>
      </c>
      <c r="G186" s="355"/>
      <c r="H186" s="364">
        <f>H187</f>
        <v>0</v>
      </c>
      <c r="I186" s="364">
        <f>I187</f>
        <v>0</v>
      </c>
      <c r="J186" s="364">
        <f>J187</f>
        <v>0</v>
      </c>
      <c r="K186" s="279"/>
      <c r="L186" s="279"/>
      <c r="N186" s="280"/>
      <c r="O186" s="280"/>
      <c r="P186" s="280"/>
      <c r="Q186" s="280"/>
    </row>
    <row r="187" spans="1:17" s="9" customFormat="1" ht="31.5" hidden="1">
      <c r="A187" s="342" t="s">
        <v>153</v>
      </c>
      <c r="B187" s="358"/>
      <c r="C187" s="356" t="s">
        <v>190</v>
      </c>
      <c r="D187" s="356" t="s">
        <v>193</v>
      </c>
      <c r="E187" s="356" t="s">
        <v>169</v>
      </c>
      <c r="F187" s="356" t="s">
        <v>6</v>
      </c>
      <c r="G187" s="356" t="s">
        <v>162</v>
      </c>
      <c r="H187" s="359">
        <v>0</v>
      </c>
      <c r="I187" s="359">
        <v>0</v>
      </c>
      <c r="J187" s="359">
        <v>0</v>
      </c>
      <c r="K187" s="279"/>
      <c r="L187" s="279"/>
      <c r="N187" s="280"/>
      <c r="O187" s="280"/>
      <c r="P187" s="280"/>
      <c r="Q187" s="280"/>
    </row>
    <row r="188" spans="1:17" s="9" customFormat="1" ht="36" customHeight="1">
      <c r="A188" s="358" t="s">
        <v>52</v>
      </c>
      <c r="B188" s="358"/>
      <c r="C188" s="356" t="s">
        <v>190</v>
      </c>
      <c r="D188" s="355" t="s">
        <v>193</v>
      </c>
      <c r="E188" s="355" t="s">
        <v>169</v>
      </c>
      <c r="F188" s="356" t="s">
        <v>570</v>
      </c>
      <c r="G188" s="355"/>
      <c r="H188" s="357">
        <f>H189</f>
        <v>120</v>
      </c>
      <c r="I188" s="357">
        <f>I189</f>
        <v>80</v>
      </c>
      <c r="J188" s="357">
        <f>J189</f>
        <v>0</v>
      </c>
      <c r="K188" s="279"/>
      <c r="L188" s="279"/>
      <c r="N188" s="280"/>
      <c r="O188" s="280"/>
      <c r="P188" s="280"/>
      <c r="Q188" s="280"/>
    </row>
    <row r="189" spans="1:17" s="9" customFormat="1" ht="31.5">
      <c r="A189" s="343" t="s">
        <v>153</v>
      </c>
      <c r="B189" s="358"/>
      <c r="C189" s="356" t="s">
        <v>190</v>
      </c>
      <c r="D189" s="356" t="s">
        <v>193</v>
      </c>
      <c r="E189" s="356" t="s">
        <v>169</v>
      </c>
      <c r="F189" s="356" t="s">
        <v>570</v>
      </c>
      <c r="G189" s="356" t="s">
        <v>162</v>
      </c>
      <c r="H189" s="359">
        <v>120</v>
      </c>
      <c r="I189" s="359">
        <v>80</v>
      </c>
      <c r="J189" s="359">
        <v>0</v>
      </c>
      <c r="K189" s="279"/>
      <c r="L189" s="279"/>
      <c r="N189" s="280"/>
      <c r="O189" s="280"/>
      <c r="P189" s="280"/>
      <c r="Q189" s="280"/>
    </row>
    <row r="190" spans="1:17" s="9" customFormat="1" ht="40.5" customHeight="1" hidden="1">
      <c r="A190" s="417" t="s">
        <v>446</v>
      </c>
      <c r="B190" s="358"/>
      <c r="C190" s="356" t="s">
        <v>190</v>
      </c>
      <c r="D190" s="356" t="s">
        <v>193</v>
      </c>
      <c r="E190" s="356" t="s">
        <v>169</v>
      </c>
      <c r="F190" s="418">
        <v>3505074110</v>
      </c>
      <c r="G190" s="418"/>
      <c r="H190" s="359">
        <v>0</v>
      </c>
      <c r="I190" s="359"/>
      <c r="J190" s="359">
        <v>0</v>
      </c>
      <c r="K190" s="279"/>
      <c r="L190" s="279"/>
      <c r="N190" s="280"/>
      <c r="O190" s="280"/>
      <c r="P190" s="280"/>
      <c r="Q190" s="280"/>
    </row>
    <row r="191" spans="1:17" s="9" customFormat="1" ht="31.5" hidden="1">
      <c r="A191" s="417" t="s">
        <v>153</v>
      </c>
      <c r="B191" s="358"/>
      <c r="C191" s="356"/>
      <c r="D191" s="356" t="s">
        <v>193</v>
      </c>
      <c r="E191" s="356" t="s">
        <v>169</v>
      </c>
      <c r="F191" s="418">
        <v>3505074110</v>
      </c>
      <c r="G191" s="418">
        <v>200</v>
      </c>
      <c r="H191" s="359">
        <v>0</v>
      </c>
      <c r="I191" s="359"/>
      <c r="J191" s="359">
        <v>0</v>
      </c>
      <c r="K191" s="279"/>
      <c r="L191" s="279"/>
      <c r="N191" s="280"/>
      <c r="O191" s="280"/>
      <c r="P191" s="280"/>
      <c r="Q191" s="280"/>
    </row>
    <row r="192" spans="1:17" s="9" customFormat="1" ht="31.5">
      <c r="A192" s="420" t="s">
        <v>280</v>
      </c>
      <c r="B192" s="421"/>
      <c r="C192" s="411" t="s">
        <v>190</v>
      </c>
      <c r="D192" s="411" t="s">
        <v>193</v>
      </c>
      <c r="E192" s="411" t="s">
        <v>169</v>
      </c>
      <c r="F192" s="411" t="s">
        <v>288</v>
      </c>
      <c r="G192" s="411"/>
      <c r="H192" s="359">
        <f>H193</f>
        <v>420</v>
      </c>
      <c r="I192" s="359">
        <f>I193</f>
        <v>363.3</v>
      </c>
      <c r="J192" s="359">
        <f>J193</f>
        <v>420</v>
      </c>
      <c r="K192" s="279"/>
      <c r="L192" s="279"/>
      <c r="N192" s="280"/>
      <c r="O192" s="280"/>
      <c r="P192" s="280"/>
      <c r="Q192" s="280"/>
    </row>
    <row r="193" spans="1:17" s="9" customFormat="1" ht="30.75" customHeight="1">
      <c r="A193" s="422" t="s">
        <v>257</v>
      </c>
      <c r="B193" s="358"/>
      <c r="C193" s="356" t="s">
        <v>190</v>
      </c>
      <c r="D193" s="356" t="s">
        <v>193</v>
      </c>
      <c r="E193" s="356" t="s">
        <v>169</v>
      </c>
      <c r="F193" s="356" t="s">
        <v>571</v>
      </c>
      <c r="G193" s="356" t="s">
        <v>162</v>
      </c>
      <c r="H193" s="359">
        <v>420</v>
      </c>
      <c r="I193" s="359">
        <v>363.3</v>
      </c>
      <c r="J193" s="359">
        <v>420</v>
      </c>
      <c r="K193" s="279"/>
      <c r="L193" s="279"/>
      <c r="N193" s="280"/>
      <c r="O193" s="280"/>
      <c r="P193" s="280"/>
      <c r="Q193" s="280"/>
    </row>
    <row r="194" spans="1:17" s="9" customFormat="1" ht="92.25" customHeight="1">
      <c r="A194" s="423" t="s">
        <v>597</v>
      </c>
      <c r="B194" s="358"/>
      <c r="C194" s="356" t="s">
        <v>190</v>
      </c>
      <c r="D194" s="424" t="s">
        <v>193</v>
      </c>
      <c r="E194" s="424" t="s">
        <v>169</v>
      </c>
      <c r="F194" s="424" t="s">
        <v>421</v>
      </c>
      <c r="G194" s="424"/>
      <c r="H194" s="425">
        <f>H195</f>
        <v>6030.2300000000005</v>
      </c>
      <c r="I194" s="425">
        <f>I195</f>
        <v>2488.1000000000004</v>
      </c>
      <c r="J194" s="425">
        <f>J195</f>
        <v>0</v>
      </c>
      <c r="K194" s="279"/>
      <c r="L194" s="279"/>
      <c r="N194" s="280"/>
      <c r="O194" s="280"/>
      <c r="P194" s="280"/>
      <c r="Q194" s="280"/>
    </row>
    <row r="195" spans="1:17" s="9" customFormat="1" ht="65.25" customHeight="1">
      <c r="A195" s="426" t="s">
        <v>447</v>
      </c>
      <c r="B195" s="358"/>
      <c r="C195" s="356" t="s">
        <v>190</v>
      </c>
      <c r="D195" s="424" t="s">
        <v>193</v>
      </c>
      <c r="E195" s="424" t="s">
        <v>169</v>
      </c>
      <c r="F195" s="424" t="s">
        <v>598</v>
      </c>
      <c r="G195" s="424"/>
      <c r="H195" s="425">
        <f>H196</f>
        <v>6030.2300000000005</v>
      </c>
      <c r="I195" s="425">
        <f>I198+I200+I196</f>
        <v>2488.1000000000004</v>
      </c>
      <c r="J195" s="425">
        <f>J198</f>
        <v>0</v>
      </c>
      <c r="K195" s="279"/>
      <c r="L195" s="279"/>
      <c r="N195" s="280"/>
      <c r="O195" s="280"/>
      <c r="P195" s="280"/>
      <c r="Q195" s="280"/>
    </row>
    <row r="196" spans="1:17" s="9" customFormat="1" ht="54" customHeight="1">
      <c r="A196" s="426" t="s">
        <v>448</v>
      </c>
      <c r="B196" s="358"/>
      <c r="C196" s="356" t="s">
        <v>190</v>
      </c>
      <c r="D196" s="424" t="s">
        <v>193</v>
      </c>
      <c r="E196" s="424" t="s">
        <v>169</v>
      </c>
      <c r="F196" s="424" t="s">
        <v>599</v>
      </c>
      <c r="G196" s="424"/>
      <c r="H196" s="425">
        <f>H197</f>
        <v>6030.2300000000005</v>
      </c>
      <c r="I196" s="425">
        <f>I197</f>
        <v>8.3</v>
      </c>
      <c r="J196" s="425">
        <f>J197</f>
        <v>0</v>
      </c>
      <c r="K196" s="279"/>
      <c r="L196" s="279"/>
      <c r="N196" s="280"/>
      <c r="O196" s="280"/>
      <c r="P196" s="280"/>
      <c r="Q196" s="280"/>
    </row>
    <row r="197" spans="1:17" s="9" customFormat="1" ht="35.25" customHeight="1">
      <c r="A197" s="426" t="s">
        <v>153</v>
      </c>
      <c r="B197" s="358"/>
      <c r="C197" s="356" t="s">
        <v>190</v>
      </c>
      <c r="D197" s="424" t="s">
        <v>193</v>
      </c>
      <c r="E197" s="424" t="s">
        <v>169</v>
      </c>
      <c r="F197" s="424" t="s">
        <v>599</v>
      </c>
      <c r="G197" s="424" t="s">
        <v>162</v>
      </c>
      <c r="H197" s="425">
        <f>5819.3+210.93</f>
        <v>6030.2300000000005</v>
      </c>
      <c r="I197" s="425">
        <v>8.3</v>
      </c>
      <c r="J197" s="425">
        <v>0</v>
      </c>
      <c r="K197" s="279"/>
      <c r="L197" s="279"/>
      <c r="N197" s="280"/>
      <c r="O197" s="280"/>
      <c r="P197" s="280"/>
      <c r="Q197" s="280"/>
    </row>
    <row r="198" spans="1:17" s="9" customFormat="1" ht="92.25" customHeight="1" hidden="1">
      <c r="A198" s="426" t="s">
        <v>449</v>
      </c>
      <c r="B198" s="358"/>
      <c r="C198" s="356" t="s">
        <v>190</v>
      </c>
      <c r="D198" s="424" t="s">
        <v>193</v>
      </c>
      <c r="E198" s="424" t="s">
        <v>169</v>
      </c>
      <c r="F198" s="424" t="s">
        <v>450</v>
      </c>
      <c r="G198" s="424"/>
      <c r="H198" s="425">
        <f>H199</f>
        <v>0</v>
      </c>
      <c r="I198" s="425">
        <f>I199</f>
        <v>1542.5</v>
      </c>
      <c r="J198" s="425">
        <f>J199</f>
        <v>0</v>
      </c>
      <c r="K198" s="279"/>
      <c r="L198" s="279"/>
      <c r="N198" s="280"/>
      <c r="O198" s="280"/>
      <c r="P198" s="280"/>
      <c r="Q198" s="280"/>
    </row>
    <row r="199" spans="1:17" s="9" customFormat="1" ht="92.25" customHeight="1" hidden="1">
      <c r="A199" s="426" t="s">
        <v>153</v>
      </c>
      <c r="B199" s="358"/>
      <c r="C199" s="356" t="s">
        <v>190</v>
      </c>
      <c r="D199" s="424" t="s">
        <v>193</v>
      </c>
      <c r="E199" s="424" t="s">
        <v>169</v>
      </c>
      <c r="F199" s="424" t="s">
        <v>450</v>
      </c>
      <c r="G199" s="424" t="s">
        <v>162</v>
      </c>
      <c r="H199" s="425">
        <v>0</v>
      </c>
      <c r="I199" s="425">
        <v>1542.5</v>
      </c>
      <c r="J199" s="425">
        <v>0</v>
      </c>
      <c r="K199" s="279"/>
      <c r="L199" s="279"/>
      <c r="N199" s="280"/>
      <c r="O199" s="280"/>
      <c r="P199" s="280"/>
      <c r="Q199" s="280"/>
    </row>
    <row r="200" spans="1:17" s="9" customFormat="1" ht="92.25" customHeight="1" hidden="1">
      <c r="A200" s="426" t="s">
        <v>418</v>
      </c>
      <c r="B200" s="358"/>
      <c r="C200" s="356" t="s">
        <v>190</v>
      </c>
      <c r="D200" s="424" t="s">
        <v>193</v>
      </c>
      <c r="E200" s="424" t="s">
        <v>169</v>
      </c>
      <c r="F200" s="424" t="s">
        <v>450</v>
      </c>
      <c r="G200" s="424"/>
      <c r="H200" s="425">
        <f>H201</f>
        <v>786.7</v>
      </c>
      <c r="I200" s="425">
        <f>I201</f>
        <v>937.3</v>
      </c>
      <c r="J200" s="425">
        <f>J201</f>
        <v>786.7</v>
      </c>
      <c r="K200" s="279"/>
      <c r="L200" s="279"/>
      <c r="N200" s="280"/>
      <c r="O200" s="280"/>
      <c r="P200" s="280"/>
      <c r="Q200" s="280"/>
    </row>
    <row r="201" spans="1:17" s="9" customFormat="1" ht="92.25" customHeight="1" hidden="1">
      <c r="A201" s="426" t="s">
        <v>153</v>
      </c>
      <c r="B201" s="358"/>
      <c r="C201" s="356" t="s">
        <v>190</v>
      </c>
      <c r="D201" s="424" t="s">
        <v>193</v>
      </c>
      <c r="E201" s="424" t="s">
        <v>169</v>
      </c>
      <c r="F201" s="424" t="s">
        <v>450</v>
      </c>
      <c r="G201" s="424" t="s">
        <v>162</v>
      </c>
      <c r="H201" s="425">
        <v>786.7</v>
      </c>
      <c r="I201" s="425">
        <v>937.3</v>
      </c>
      <c r="J201" s="425">
        <v>786.7</v>
      </c>
      <c r="K201" s="279"/>
      <c r="L201" s="279"/>
      <c r="N201" s="280"/>
      <c r="O201" s="280"/>
      <c r="P201" s="280"/>
      <c r="Q201" s="280"/>
    </row>
    <row r="202" spans="1:12" ht="92.25" customHeight="1" hidden="1">
      <c r="A202" s="423" t="s">
        <v>419</v>
      </c>
      <c r="B202" s="422"/>
      <c r="C202" s="356" t="s">
        <v>190</v>
      </c>
      <c r="D202" s="424" t="s">
        <v>193</v>
      </c>
      <c r="E202" s="424" t="s">
        <v>169</v>
      </c>
      <c r="F202" s="424" t="s">
        <v>421</v>
      </c>
      <c r="G202" s="424"/>
      <c r="H202" s="427">
        <f>H203</f>
        <v>0</v>
      </c>
      <c r="I202" s="425">
        <f>I203</f>
        <v>7.5</v>
      </c>
      <c r="J202" s="427">
        <f>J203</f>
        <v>0</v>
      </c>
      <c r="K202" s="1"/>
      <c r="L202" s="1"/>
    </row>
    <row r="203" spans="1:12" ht="92.25" customHeight="1" hidden="1">
      <c r="A203" s="426" t="s">
        <v>420</v>
      </c>
      <c r="B203" s="422"/>
      <c r="C203" s="356" t="s">
        <v>190</v>
      </c>
      <c r="D203" s="424" t="s">
        <v>193</v>
      </c>
      <c r="E203" s="424" t="s">
        <v>169</v>
      </c>
      <c r="F203" s="424" t="s">
        <v>423</v>
      </c>
      <c r="G203" s="424"/>
      <c r="H203" s="427">
        <f>H204</f>
        <v>0</v>
      </c>
      <c r="I203" s="425">
        <f>I204+I206+I208</f>
        <v>7.5</v>
      </c>
      <c r="J203" s="427">
        <f>J204</f>
        <v>0</v>
      </c>
      <c r="K203" s="1"/>
      <c r="L203" s="1"/>
    </row>
    <row r="204" spans="1:12" ht="23.25" customHeight="1" hidden="1">
      <c r="A204" s="426" t="s">
        <v>422</v>
      </c>
      <c r="B204" s="422"/>
      <c r="C204" s="356" t="s">
        <v>190</v>
      </c>
      <c r="D204" s="424" t="s">
        <v>193</v>
      </c>
      <c r="E204" s="424" t="s">
        <v>169</v>
      </c>
      <c r="F204" s="424" t="s">
        <v>424</v>
      </c>
      <c r="G204" s="424"/>
      <c r="H204" s="427">
        <f>H205</f>
        <v>0</v>
      </c>
      <c r="I204" s="425">
        <f>I205</f>
        <v>0</v>
      </c>
      <c r="J204" s="427">
        <f>J205</f>
        <v>0</v>
      </c>
      <c r="K204" s="1"/>
      <c r="L204" s="1"/>
    </row>
    <row r="205" spans="1:12" ht="92.25" customHeight="1" hidden="1">
      <c r="A205" s="426" t="s">
        <v>153</v>
      </c>
      <c r="B205" s="422"/>
      <c r="C205" s="356" t="s">
        <v>190</v>
      </c>
      <c r="D205" s="424" t="s">
        <v>193</v>
      </c>
      <c r="E205" s="424" t="s">
        <v>169</v>
      </c>
      <c r="F205" s="424" t="s">
        <v>424</v>
      </c>
      <c r="G205" s="424" t="s">
        <v>162</v>
      </c>
      <c r="H205" s="427">
        <v>0</v>
      </c>
      <c r="I205" s="425"/>
      <c r="J205" s="427">
        <v>0</v>
      </c>
      <c r="K205" s="1"/>
      <c r="L205" s="1"/>
    </row>
    <row r="206" spans="1:12" ht="92.25" customHeight="1" hidden="1">
      <c r="A206" s="426" t="s">
        <v>417</v>
      </c>
      <c r="B206" s="422"/>
      <c r="C206" s="356" t="s">
        <v>190</v>
      </c>
      <c r="D206" s="424" t="s">
        <v>193</v>
      </c>
      <c r="E206" s="424" t="s">
        <v>169</v>
      </c>
      <c r="F206" s="424" t="s">
        <v>425</v>
      </c>
      <c r="G206" s="424"/>
      <c r="H206" s="427"/>
      <c r="I206" s="425">
        <f>I207</f>
        <v>7.5</v>
      </c>
      <c r="J206" s="427"/>
      <c r="K206" s="1"/>
      <c r="L206" s="1"/>
    </row>
    <row r="207" spans="1:12" ht="92.25" customHeight="1" hidden="1">
      <c r="A207" s="426" t="s">
        <v>153</v>
      </c>
      <c r="B207" s="422"/>
      <c r="C207" s="356" t="s">
        <v>190</v>
      </c>
      <c r="D207" s="424" t="s">
        <v>193</v>
      </c>
      <c r="E207" s="424" t="s">
        <v>169</v>
      </c>
      <c r="F207" s="424" t="s">
        <v>425</v>
      </c>
      <c r="G207" s="424" t="s">
        <v>162</v>
      </c>
      <c r="H207" s="427"/>
      <c r="I207" s="425">
        <v>7.5</v>
      </c>
      <c r="J207" s="427"/>
      <c r="K207" s="1"/>
      <c r="L207" s="1"/>
    </row>
    <row r="208" spans="1:17" s="9" customFormat="1" ht="92.25" customHeight="1" hidden="1">
      <c r="A208" s="358" t="s">
        <v>52</v>
      </c>
      <c r="B208" s="358"/>
      <c r="C208" s="355" t="s">
        <v>190</v>
      </c>
      <c r="D208" s="355" t="s">
        <v>193</v>
      </c>
      <c r="E208" s="355" t="s">
        <v>169</v>
      </c>
      <c r="F208" s="355" t="s">
        <v>7</v>
      </c>
      <c r="G208" s="355"/>
      <c r="H208" s="357">
        <f>H209</f>
        <v>0</v>
      </c>
      <c r="I208" s="357">
        <f>I209</f>
        <v>0</v>
      </c>
      <c r="J208" s="357">
        <f>J209</f>
        <v>0</v>
      </c>
      <c r="K208" s="447">
        <f>K209</f>
        <v>0</v>
      </c>
      <c r="L208" s="176">
        <f>L209</f>
        <v>0</v>
      </c>
      <c r="N208" s="186">
        <f t="shared" si="14"/>
        <v>0</v>
      </c>
      <c r="O208" s="186">
        <f t="shared" si="14"/>
        <v>0</v>
      </c>
      <c r="P208" s="186" t="e">
        <f t="shared" si="15"/>
        <v>#DIV/0!</v>
      </c>
      <c r="Q208" s="186" t="e">
        <f t="shared" si="15"/>
        <v>#DIV/0!</v>
      </c>
    </row>
    <row r="209" spans="1:17" ht="92.25" customHeight="1" hidden="1">
      <c r="A209" s="343" t="s">
        <v>153</v>
      </c>
      <c r="B209" s="343"/>
      <c r="C209" s="356" t="s">
        <v>190</v>
      </c>
      <c r="D209" s="356" t="s">
        <v>193</v>
      </c>
      <c r="E209" s="356" t="s">
        <v>169</v>
      </c>
      <c r="F209" s="356" t="s">
        <v>7</v>
      </c>
      <c r="G209" s="356" t="s">
        <v>162</v>
      </c>
      <c r="H209" s="359">
        <v>0</v>
      </c>
      <c r="I209" s="359">
        <v>0</v>
      </c>
      <c r="J209" s="359">
        <v>0</v>
      </c>
      <c r="K209" s="448">
        <v>0</v>
      </c>
      <c r="L209" s="177">
        <v>0</v>
      </c>
      <c r="N209" s="186">
        <f t="shared" si="14"/>
        <v>0</v>
      </c>
      <c r="O209" s="186">
        <f t="shared" si="14"/>
        <v>0</v>
      </c>
      <c r="P209" s="186" t="e">
        <f t="shared" si="15"/>
        <v>#DIV/0!</v>
      </c>
      <c r="Q209" s="186" t="e">
        <f t="shared" si="15"/>
        <v>#DIV/0!</v>
      </c>
    </row>
    <row r="210" spans="1:17" ht="92.25" customHeight="1" hidden="1">
      <c r="A210" s="428"/>
      <c r="B210" s="428"/>
      <c r="C210" s="356"/>
      <c r="D210" s="356"/>
      <c r="E210" s="356"/>
      <c r="F210" s="356"/>
      <c r="G210" s="356"/>
      <c r="H210" s="359"/>
      <c r="I210" s="359"/>
      <c r="J210" s="359"/>
      <c r="K210" s="448"/>
      <c r="L210" s="177"/>
      <c r="N210" s="186">
        <f t="shared" si="14"/>
        <v>0</v>
      </c>
      <c r="O210" s="186">
        <f t="shared" si="14"/>
        <v>0</v>
      </c>
      <c r="P210" s="186" t="e">
        <f t="shared" si="15"/>
        <v>#DIV/0!</v>
      </c>
      <c r="Q210" s="186" t="e">
        <f t="shared" si="15"/>
        <v>#DIV/0!</v>
      </c>
    </row>
    <row r="211" spans="1:17" ht="92.25" customHeight="1" hidden="1">
      <c r="A211" s="429" t="s">
        <v>280</v>
      </c>
      <c r="B211" s="429"/>
      <c r="C211" s="356" t="s">
        <v>190</v>
      </c>
      <c r="D211" s="356" t="s">
        <v>193</v>
      </c>
      <c r="E211" s="356" t="s">
        <v>169</v>
      </c>
      <c r="F211" s="356" t="s">
        <v>278</v>
      </c>
      <c r="G211" s="356"/>
      <c r="H211" s="359">
        <f>H212</f>
        <v>0</v>
      </c>
      <c r="I211" s="359">
        <f>I212</f>
        <v>0</v>
      </c>
      <c r="J211" s="359">
        <f>J212</f>
        <v>0</v>
      </c>
      <c r="K211" s="448">
        <f>K212</f>
        <v>0</v>
      </c>
      <c r="L211" s="177">
        <f>L212</f>
        <v>0</v>
      </c>
      <c r="N211" s="186">
        <f t="shared" si="14"/>
        <v>0</v>
      </c>
      <c r="O211" s="186">
        <f t="shared" si="14"/>
        <v>0</v>
      </c>
      <c r="P211" s="186" t="e">
        <f t="shared" si="15"/>
        <v>#DIV/0!</v>
      </c>
      <c r="Q211" s="186" t="e">
        <f t="shared" si="15"/>
        <v>#DIV/0!</v>
      </c>
    </row>
    <row r="212" spans="1:17" ht="92.25" customHeight="1" hidden="1">
      <c r="A212" s="335" t="s">
        <v>257</v>
      </c>
      <c r="B212" s="335"/>
      <c r="C212" s="356" t="s">
        <v>190</v>
      </c>
      <c r="D212" s="356" t="s">
        <v>193</v>
      </c>
      <c r="E212" s="356" t="s">
        <v>169</v>
      </c>
      <c r="F212" s="356" t="s">
        <v>278</v>
      </c>
      <c r="G212" s="356" t="s">
        <v>162</v>
      </c>
      <c r="H212" s="359"/>
      <c r="I212" s="359"/>
      <c r="J212" s="359"/>
      <c r="K212" s="448"/>
      <c r="L212" s="177"/>
      <c r="N212" s="186">
        <f t="shared" si="14"/>
        <v>0</v>
      </c>
      <c r="O212" s="186">
        <f t="shared" si="14"/>
        <v>0</v>
      </c>
      <c r="P212" s="186" t="e">
        <f t="shared" si="15"/>
        <v>#DIV/0!</v>
      </c>
      <c r="Q212" s="186" t="e">
        <f t="shared" si="15"/>
        <v>#DIV/0!</v>
      </c>
    </row>
    <row r="213" spans="1:17" ht="92.25" customHeight="1" hidden="1">
      <c r="A213" s="429" t="s">
        <v>282</v>
      </c>
      <c r="B213" s="429"/>
      <c r="C213" s="356" t="s">
        <v>190</v>
      </c>
      <c r="D213" s="356" t="s">
        <v>193</v>
      </c>
      <c r="E213" s="356" t="s">
        <v>169</v>
      </c>
      <c r="F213" s="356" t="s">
        <v>279</v>
      </c>
      <c r="G213" s="356"/>
      <c r="H213" s="359">
        <f>H214</f>
        <v>0</v>
      </c>
      <c r="I213" s="359">
        <f>I214</f>
        <v>0</v>
      </c>
      <c r="J213" s="359">
        <f>J214</f>
        <v>0</v>
      </c>
      <c r="K213" s="448">
        <f>K214</f>
        <v>0</v>
      </c>
      <c r="L213" s="177">
        <f>L214</f>
        <v>0</v>
      </c>
      <c r="N213" s="186">
        <f t="shared" si="14"/>
        <v>0</v>
      </c>
      <c r="O213" s="186">
        <f t="shared" si="14"/>
        <v>0</v>
      </c>
      <c r="P213" s="186" t="e">
        <f t="shared" si="15"/>
        <v>#DIV/0!</v>
      </c>
      <c r="Q213" s="186" t="e">
        <f t="shared" si="15"/>
        <v>#DIV/0!</v>
      </c>
    </row>
    <row r="214" spans="1:17" ht="92.25" customHeight="1" hidden="1">
      <c r="A214" s="335" t="s">
        <v>257</v>
      </c>
      <c r="B214" s="335"/>
      <c r="C214" s="356" t="s">
        <v>190</v>
      </c>
      <c r="D214" s="356" t="s">
        <v>193</v>
      </c>
      <c r="E214" s="356" t="s">
        <v>169</v>
      </c>
      <c r="F214" s="356" t="s">
        <v>279</v>
      </c>
      <c r="G214" s="356" t="s">
        <v>162</v>
      </c>
      <c r="H214" s="359"/>
      <c r="I214" s="359"/>
      <c r="J214" s="359"/>
      <c r="K214" s="448"/>
      <c r="L214" s="177"/>
      <c r="N214" s="186">
        <f t="shared" si="14"/>
        <v>0</v>
      </c>
      <c r="O214" s="186">
        <f t="shared" si="14"/>
        <v>0</v>
      </c>
      <c r="P214" s="186" t="e">
        <f t="shared" si="15"/>
        <v>#DIV/0!</v>
      </c>
      <c r="Q214" s="186" t="e">
        <f t="shared" si="15"/>
        <v>#DIV/0!</v>
      </c>
    </row>
    <row r="215" spans="1:17" s="9" customFormat="1" ht="21" customHeight="1" hidden="1">
      <c r="A215" s="344" t="s">
        <v>198</v>
      </c>
      <c r="B215" s="344"/>
      <c r="C215" s="355" t="s">
        <v>190</v>
      </c>
      <c r="D215" s="355" t="s">
        <v>199</v>
      </c>
      <c r="E215" s="355"/>
      <c r="F215" s="355"/>
      <c r="G215" s="355"/>
      <c r="H215" s="364">
        <f>H216</f>
        <v>0</v>
      </c>
      <c r="I215" s="364">
        <f>I216</f>
        <v>5</v>
      </c>
      <c r="J215" s="364">
        <f>J216</f>
        <v>0</v>
      </c>
      <c r="K215" s="450">
        <f>K216</f>
        <v>15</v>
      </c>
      <c r="L215" s="180">
        <f>L216</f>
        <v>15</v>
      </c>
      <c r="N215" s="186">
        <f t="shared" si="14"/>
        <v>-15</v>
      </c>
      <c r="O215" s="186">
        <f t="shared" si="14"/>
        <v>-10</v>
      </c>
      <c r="P215" s="186">
        <f t="shared" si="15"/>
        <v>0</v>
      </c>
      <c r="Q215" s="186">
        <f t="shared" si="15"/>
        <v>33.33333333333333</v>
      </c>
    </row>
    <row r="216" spans="1:17" s="9" customFormat="1" ht="33" customHeight="1" hidden="1">
      <c r="A216" s="344" t="s">
        <v>166</v>
      </c>
      <c r="B216" s="344"/>
      <c r="C216" s="355" t="s">
        <v>190</v>
      </c>
      <c r="D216" s="355" t="s">
        <v>199</v>
      </c>
      <c r="E216" s="355" t="s">
        <v>193</v>
      </c>
      <c r="F216" s="355"/>
      <c r="G216" s="355"/>
      <c r="H216" s="364">
        <f>H218</f>
        <v>0</v>
      </c>
      <c r="I216" s="364">
        <f>I218</f>
        <v>5</v>
      </c>
      <c r="J216" s="364">
        <f>J218</f>
        <v>0</v>
      </c>
      <c r="K216" s="450">
        <f>K218</f>
        <v>15</v>
      </c>
      <c r="L216" s="180">
        <f>L218</f>
        <v>15</v>
      </c>
      <c r="N216" s="186">
        <f t="shared" si="14"/>
        <v>-15</v>
      </c>
      <c r="O216" s="186">
        <f t="shared" si="14"/>
        <v>-10</v>
      </c>
      <c r="P216" s="186">
        <f t="shared" si="15"/>
        <v>0</v>
      </c>
      <c r="Q216" s="186">
        <f t="shared" si="15"/>
        <v>33.33333333333333</v>
      </c>
    </row>
    <row r="217" spans="1:17" s="9" customFormat="1" ht="18" customHeight="1" hidden="1">
      <c r="A217" s="339" t="s">
        <v>572</v>
      </c>
      <c r="B217" s="344"/>
      <c r="C217" s="355" t="s">
        <v>190</v>
      </c>
      <c r="D217" s="355" t="s">
        <v>199</v>
      </c>
      <c r="E217" s="355" t="s">
        <v>193</v>
      </c>
      <c r="F217" s="355" t="s">
        <v>327</v>
      </c>
      <c r="G217" s="355"/>
      <c r="H217" s="364">
        <f aca="true" t="shared" si="16" ref="H217:L218">H218</f>
        <v>0</v>
      </c>
      <c r="I217" s="364">
        <f t="shared" si="16"/>
        <v>5</v>
      </c>
      <c r="J217" s="364">
        <f t="shared" si="16"/>
        <v>0</v>
      </c>
      <c r="K217" s="450">
        <f t="shared" si="16"/>
        <v>15</v>
      </c>
      <c r="L217" s="180">
        <f t="shared" si="16"/>
        <v>15</v>
      </c>
      <c r="N217" s="186">
        <f t="shared" si="14"/>
        <v>-15</v>
      </c>
      <c r="O217" s="186">
        <f t="shared" si="14"/>
        <v>-10</v>
      </c>
      <c r="P217" s="186">
        <f t="shared" si="15"/>
        <v>0</v>
      </c>
      <c r="Q217" s="186">
        <f t="shared" si="15"/>
        <v>33.33333333333333</v>
      </c>
    </row>
    <row r="218" spans="1:17" ht="33" customHeight="1" hidden="1">
      <c r="A218" s="340" t="s">
        <v>573</v>
      </c>
      <c r="B218" s="430"/>
      <c r="C218" s="356" t="s">
        <v>190</v>
      </c>
      <c r="D218" s="356" t="s">
        <v>199</v>
      </c>
      <c r="E218" s="356" t="s">
        <v>193</v>
      </c>
      <c r="F218" s="356" t="s">
        <v>575</v>
      </c>
      <c r="G218" s="356"/>
      <c r="H218" s="363">
        <f t="shared" si="16"/>
        <v>0</v>
      </c>
      <c r="I218" s="363">
        <f t="shared" si="16"/>
        <v>5</v>
      </c>
      <c r="J218" s="363">
        <f t="shared" si="16"/>
        <v>0</v>
      </c>
      <c r="K218" s="296">
        <f t="shared" si="16"/>
        <v>15</v>
      </c>
      <c r="L218" s="179">
        <f t="shared" si="16"/>
        <v>15</v>
      </c>
      <c r="N218" s="186">
        <f t="shared" si="14"/>
        <v>-15</v>
      </c>
      <c r="O218" s="186">
        <f t="shared" si="14"/>
        <v>-10</v>
      </c>
      <c r="P218" s="186">
        <f t="shared" si="15"/>
        <v>0</v>
      </c>
      <c r="Q218" s="186">
        <f t="shared" si="15"/>
        <v>33.33333333333333</v>
      </c>
    </row>
    <row r="219" spans="1:17" ht="63" hidden="1">
      <c r="A219" s="339" t="s">
        <v>574</v>
      </c>
      <c r="B219" s="342"/>
      <c r="C219" s="356" t="s">
        <v>190</v>
      </c>
      <c r="D219" s="356" t="s">
        <v>199</v>
      </c>
      <c r="E219" s="356" t="s">
        <v>193</v>
      </c>
      <c r="F219" s="356" t="s">
        <v>576</v>
      </c>
      <c r="G219" s="356"/>
      <c r="H219" s="363">
        <f>H220</f>
        <v>0</v>
      </c>
      <c r="I219" s="363">
        <v>5</v>
      </c>
      <c r="J219" s="363">
        <f>J220</f>
        <v>0</v>
      </c>
      <c r="K219" s="296">
        <v>15</v>
      </c>
      <c r="L219" s="179">
        <v>15</v>
      </c>
      <c r="N219" s="186">
        <f t="shared" si="14"/>
        <v>-15</v>
      </c>
      <c r="O219" s="186">
        <f t="shared" si="14"/>
        <v>-10</v>
      </c>
      <c r="P219" s="186">
        <f t="shared" si="15"/>
        <v>0</v>
      </c>
      <c r="Q219" s="186">
        <f t="shared" si="15"/>
        <v>33.33333333333333</v>
      </c>
    </row>
    <row r="220" spans="1:17" ht="47.25" hidden="1">
      <c r="A220" s="342" t="s">
        <v>257</v>
      </c>
      <c r="B220" s="342"/>
      <c r="C220" s="356" t="s">
        <v>190</v>
      </c>
      <c r="D220" s="356" t="s">
        <v>199</v>
      </c>
      <c r="E220" s="356" t="s">
        <v>193</v>
      </c>
      <c r="F220" s="356" t="s">
        <v>576</v>
      </c>
      <c r="G220" s="356" t="s">
        <v>162</v>
      </c>
      <c r="H220" s="363">
        <v>0</v>
      </c>
      <c r="I220" s="363">
        <v>20</v>
      </c>
      <c r="J220" s="363">
        <v>0</v>
      </c>
      <c r="K220" s="296">
        <v>20</v>
      </c>
      <c r="L220" s="179">
        <v>20</v>
      </c>
      <c r="N220" s="186">
        <f t="shared" si="14"/>
        <v>-20</v>
      </c>
      <c r="O220" s="186">
        <f t="shared" si="14"/>
        <v>0</v>
      </c>
      <c r="P220" s="186">
        <f t="shared" si="15"/>
        <v>0</v>
      </c>
      <c r="Q220" s="186">
        <f t="shared" si="15"/>
        <v>100</v>
      </c>
    </row>
    <row r="221" spans="1:17" ht="15.75" hidden="1">
      <c r="A221" s="342" t="s">
        <v>172</v>
      </c>
      <c r="B221" s="342"/>
      <c r="C221" s="356" t="s">
        <v>190</v>
      </c>
      <c r="D221" s="356" t="s">
        <v>199</v>
      </c>
      <c r="E221" s="356" t="s">
        <v>193</v>
      </c>
      <c r="F221" s="356" t="s">
        <v>167</v>
      </c>
      <c r="G221" s="356" t="s">
        <v>162</v>
      </c>
      <c r="H221" s="359">
        <v>0</v>
      </c>
      <c r="I221" s="359">
        <v>20</v>
      </c>
      <c r="J221" s="359">
        <v>0</v>
      </c>
      <c r="K221" s="448">
        <v>20</v>
      </c>
      <c r="L221" s="177">
        <v>20</v>
      </c>
      <c r="N221" s="186">
        <f t="shared" si="14"/>
        <v>-20</v>
      </c>
      <c r="O221" s="186">
        <f t="shared" si="14"/>
        <v>0</v>
      </c>
      <c r="P221" s="186">
        <f t="shared" si="15"/>
        <v>0</v>
      </c>
      <c r="Q221" s="186">
        <f t="shared" si="15"/>
        <v>100</v>
      </c>
    </row>
    <row r="222" spans="1:17" ht="15.75" hidden="1">
      <c r="A222" s="343" t="s">
        <v>177</v>
      </c>
      <c r="B222" s="343"/>
      <c r="C222" s="356" t="s">
        <v>190</v>
      </c>
      <c r="D222" s="356" t="s">
        <v>199</v>
      </c>
      <c r="E222" s="356" t="s">
        <v>193</v>
      </c>
      <c r="F222" s="356" t="s">
        <v>167</v>
      </c>
      <c r="G222" s="356" t="s">
        <v>162</v>
      </c>
      <c r="H222" s="363">
        <v>0</v>
      </c>
      <c r="I222" s="363">
        <v>20</v>
      </c>
      <c r="J222" s="363">
        <v>0</v>
      </c>
      <c r="K222" s="296">
        <v>20</v>
      </c>
      <c r="L222" s="179">
        <v>20</v>
      </c>
      <c r="N222" s="186">
        <f t="shared" si="14"/>
        <v>-20</v>
      </c>
      <c r="O222" s="186">
        <f t="shared" si="14"/>
        <v>0</v>
      </c>
      <c r="P222" s="186">
        <f t="shared" si="15"/>
        <v>0</v>
      </c>
      <c r="Q222" s="186">
        <f t="shared" si="15"/>
        <v>100</v>
      </c>
    </row>
    <row r="223" spans="1:17" s="9" customFormat="1" ht="15.75">
      <c r="A223" s="358" t="s">
        <v>225</v>
      </c>
      <c r="B223" s="358"/>
      <c r="C223" s="355" t="s">
        <v>190</v>
      </c>
      <c r="D223" s="355" t="s">
        <v>200</v>
      </c>
      <c r="E223" s="355"/>
      <c r="F223" s="355"/>
      <c r="G223" s="355"/>
      <c r="H223" s="364">
        <f>H224</f>
        <v>2450.57</v>
      </c>
      <c r="I223" s="364">
        <f>I224</f>
        <v>2345.5</v>
      </c>
      <c r="J223" s="364">
        <f>J224</f>
        <v>2799.6400000000003</v>
      </c>
      <c r="K223" s="450">
        <f>K224</f>
        <v>3542.8</v>
      </c>
      <c r="L223" s="180">
        <f>L224</f>
        <v>3542.8</v>
      </c>
      <c r="N223" s="186">
        <f t="shared" si="14"/>
        <v>-1092.23</v>
      </c>
      <c r="O223" s="186">
        <f t="shared" si="14"/>
        <v>-1197.3000000000002</v>
      </c>
      <c r="P223" s="186">
        <f t="shared" si="15"/>
        <v>69.17043016822852</v>
      </c>
      <c r="Q223" s="186">
        <f t="shared" si="15"/>
        <v>66.20469684994919</v>
      </c>
    </row>
    <row r="224" spans="1:17" s="9" customFormat="1" ht="15.75">
      <c r="A224" s="344" t="s">
        <v>65</v>
      </c>
      <c r="B224" s="344"/>
      <c r="C224" s="355" t="s">
        <v>190</v>
      </c>
      <c r="D224" s="355" t="s">
        <v>200</v>
      </c>
      <c r="E224" s="355" t="s">
        <v>159</v>
      </c>
      <c r="F224" s="355"/>
      <c r="G224" s="355"/>
      <c r="H224" s="364">
        <f>H225+H235+H241</f>
        <v>2450.57</v>
      </c>
      <c r="I224" s="364">
        <f>I225+I235+I241+I245</f>
        <v>2345.5</v>
      </c>
      <c r="J224" s="364">
        <f>J225+J235+J241</f>
        <v>2799.6400000000003</v>
      </c>
      <c r="K224" s="450">
        <f>K225</f>
        <v>3542.8</v>
      </c>
      <c r="L224" s="180">
        <f>L225</f>
        <v>3542.8</v>
      </c>
      <c r="N224" s="186">
        <f t="shared" si="14"/>
        <v>-1092.23</v>
      </c>
      <c r="O224" s="186">
        <f t="shared" si="14"/>
        <v>-1197.3000000000002</v>
      </c>
      <c r="P224" s="186">
        <f t="shared" si="15"/>
        <v>69.17043016822852</v>
      </c>
      <c r="Q224" s="186">
        <f t="shared" si="15"/>
        <v>66.20469684994919</v>
      </c>
    </row>
    <row r="225" spans="1:17" ht="15.75">
      <c r="A225" s="340" t="s">
        <v>577</v>
      </c>
      <c r="B225" s="342"/>
      <c r="C225" s="356" t="s">
        <v>190</v>
      </c>
      <c r="D225" s="356" t="s">
        <v>200</v>
      </c>
      <c r="E225" s="356" t="s">
        <v>159</v>
      </c>
      <c r="F225" s="356" t="s">
        <v>328</v>
      </c>
      <c r="G225" s="356"/>
      <c r="H225" s="363">
        <f>H228</f>
        <v>2450.57</v>
      </c>
      <c r="I225" s="363">
        <f>I228</f>
        <v>2345.5</v>
      </c>
      <c r="J225" s="363">
        <f>J228</f>
        <v>2799.6400000000003</v>
      </c>
      <c r="K225" s="296">
        <f>K228</f>
        <v>3542.8</v>
      </c>
      <c r="L225" s="179">
        <f>L228</f>
        <v>3542.8</v>
      </c>
      <c r="N225" s="186">
        <f t="shared" si="14"/>
        <v>-1092.23</v>
      </c>
      <c r="O225" s="186">
        <f t="shared" si="14"/>
        <v>-1197.3000000000002</v>
      </c>
      <c r="P225" s="186">
        <f t="shared" si="15"/>
        <v>69.17043016822852</v>
      </c>
      <c r="Q225" s="186">
        <f t="shared" si="15"/>
        <v>66.20469684994919</v>
      </c>
    </row>
    <row r="226" spans="1:17" ht="15.75" hidden="1">
      <c r="A226" s="342" t="s">
        <v>222</v>
      </c>
      <c r="B226" s="342"/>
      <c r="C226" s="356" t="s">
        <v>190</v>
      </c>
      <c r="D226" s="356" t="s">
        <v>200</v>
      </c>
      <c r="E226" s="356" t="s">
        <v>159</v>
      </c>
      <c r="F226" s="356" t="s">
        <v>329</v>
      </c>
      <c r="G226" s="356"/>
      <c r="H226" s="363">
        <f>H227</f>
        <v>0</v>
      </c>
      <c r="I226" s="363">
        <f>I227</f>
        <v>0</v>
      </c>
      <c r="J226" s="363">
        <f>J227</f>
        <v>0</v>
      </c>
      <c r="K226" s="296">
        <f>K227</f>
        <v>0</v>
      </c>
      <c r="L226" s="179">
        <f>L227</f>
        <v>0</v>
      </c>
      <c r="N226" s="186">
        <f t="shared" si="14"/>
        <v>0</v>
      </c>
      <c r="O226" s="186">
        <f t="shared" si="14"/>
        <v>0</v>
      </c>
      <c r="P226" s="186" t="e">
        <f t="shared" si="15"/>
        <v>#DIV/0!</v>
      </c>
      <c r="Q226" s="186" t="e">
        <f t="shared" si="15"/>
        <v>#DIV/0!</v>
      </c>
    </row>
    <row r="227" spans="1:17" ht="31.5" hidden="1">
      <c r="A227" s="342" t="s">
        <v>153</v>
      </c>
      <c r="B227" s="342"/>
      <c r="C227" s="356" t="s">
        <v>190</v>
      </c>
      <c r="D227" s="356" t="s">
        <v>200</v>
      </c>
      <c r="E227" s="356" t="s">
        <v>159</v>
      </c>
      <c r="F227" s="356" t="s">
        <v>329</v>
      </c>
      <c r="G227" s="356" t="s">
        <v>162</v>
      </c>
      <c r="H227" s="363"/>
      <c r="I227" s="363"/>
      <c r="J227" s="363"/>
      <c r="K227" s="296"/>
      <c r="L227" s="179"/>
      <c r="N227" s="186">
        <f t="shared" si="14"/>
        <v>0</v>
      </c>
      <c r="O227" s="186">
        <f t="shared" si="14"/>
        <v>0</v>
      </c>
      <c r="P227" s="186" t="e">
        <f t="shared" si="15"/>
        <v>#DIV/0!</v>
      </c>
      <c r="Q227" s="186" t="e">
        <f t="shared" si="15"/>
        <v>#DIV/0!</v>
      </c>
    </row>
    <row r="228" spans="1:17" ht="31.5">
      <c r="A228" s="340" t="s">
        <v>578</v>
      </c>
      <c r="B228" s="343"/>
      <c r="C228" s="356" t="s">
        <v>190</v>
      </c>
      <c r="D228" s="356" t="s">
        <v>200</v>
      </c>
      <c r="E228" s="356" t="s">
        <v>159</v>
      </c>
      <c r="F228" s="356" t="s">
        <v>580</v>
      </c>
      <c r="G228" s="356"/>
      <c r="H228" s="363">
        <f>H229+H234+H245</f>
        <v>2450.57</v>
      </c>
      <c r="I228" s="363">
        <f>I229+I234</f>
        <v>2345.5</v>
      </c>
      <c r="J228" s="363">
        <f>J229+J234+J245</f>
        <v>2799.6400000000003</v>
      </c>
      <c r="K228" s="296">
        <f>K229+K234</f>
        <v>3542.8</v>
      </c>
      <c r="L228" s="179">
        <f>L229+L234</f>
        <v>3542.8</v>
      </c>
      <c r="N228" s="186">
        <f t="shared" si="14"/>
        <v>-1092.23</v>
      </c>
      <c r="O228" s="186">
        <f t="shared" si="14"/>
        <v>-1197.3000000000002</v>
      </c>
      <c r="P228" s="186">
        <f t="shared" si="15"/>
        <v>69.17043016822852</v>
      </c>
      <c r="Q228" s="186">
        <f t="shared" si="15"/>
        <v>66.20469684994919</v>
      </c>
    </row>
    <row r="229" spans="1:17" ht="16.5" customHeight="1">
      <c r="A229" s="340" t="s">
        <v>579</v>
      </c>
      <c r="B229" s="342"/>
      <c r="C229" s="356" t="s">
        <v>190</v>
      </c>
      <c r="D229" s="356" t="s">
        <v>200</v>
      </c>
      <c r="E229" s="356" t="s">
        <v>159</v>
      </c>
      <c r="F229" s="356" t="s">
        <v>581</v>
      </c>
      <c r="G229" s="356"/>
      <c r="H229" s="360">
        <f>H230+H231</f>
        <v>2450.57</v>
      </c>
      <c r="I229" s="360">
        <f>1641-7.5</f>
        <v>1633.5</v>
      </c>
      <c r="J229" s="360">
        <f>J230+J231</f>
        <v>2799.6400000000003</v>
      </c>
      <c r="K229" s="449">
        <v>2561.9</v>
      </c>
      <c r="L229" s="178">
        <v>2561.9</v>
      </c>
      <c r="N229" s="186">
        <f t="shared" si="14"/>
        <v>-111.32999999999993</v>
      </c>
      <c r="O229" s="186">
        <f t="shared" si="14"/>
        <v>-928.4000000000001</v>
      </c>
      <c r="P229" s="186">
        <f t="shared" si="15"/>
        <v>95.65439712713221</v>
      </c>
      <c r="Q229" s="186">
        <f t="shared" si="15"/>
        <v>63.76127093173035</v>
      </c>
    </row>
    <row r="230" spans="1:17" ht="63" customHeight="1">
      <c r="A230" s="342" t="s">
        <v>151</v>
      </c>
      <c r="B230" s="342"/>
      <c r="C230" s="356" t="s">
        <v>190</v>
      </c>
      <c r="D230" s="356" t="s">
        <v>200</v>
      </c>
      <c r="E230" s="356" t="s">
        <v>159</v>
      </c>
      <c r="F230" s="356" t="s">
        <v>581</v>
      </c>
      <c r="G230" s="356" t="s">
        <v>152</v>
      </c>
      <c r="H230" s="360">
        <f>1335.65+474.15</f>
        <v>1809.8000000000002</v>
      </c>
      <c r="I230" s="360" t="s">
        <v>219</v>
      </c>
      <c r="J230" s="360">
        <f>1210.88+651.32</f>
        <v>1862.2000000000003</v>
      </c>
      <c r="K230" s="449" t="s">
        <v>219</v>
      </c>
      <c r="L230" s="178" t="s">
        <v>219</v>
      </c>
      <c r="N230" s="186">
        <f t="shared" si="14"/>
        <v>520.6000000000001</v>
      </c>
      <c r="O230" s="186">
        <f t="shared" si="14"/>
        <v>0</v>
      </c>
      <c r="P230" s="186">
        <f t="shared" si="15"/>
        <v>140.3816320198573</v>
      </c>
      <c r="Q230" s="186">
        <f t="shared" si="15"/>
        <v>100</v>
      </c>
    </row>
    <row r="231" spans="1:17" ht="32.25" customHeight="1">
      <c r="A231" s="342" t="s">
        <v>257</v>
      </c>
      <c r="B231" s="342"/>
      <c r="C231" s="356" t="s">
        <v>190</v>
      </c>
      <c r="D231" s="356" t="s">
        <v>200</v>
      </c>
      <c r="E231" s="356" t="s">
        <v>159</v>
      </c>
      <c r="F231" s="356" t="s">
        <v>581</v>
      </c>
      <c r="G231" s="356" t="s">
        <v>162</v>
      </c>
      <c r="H231" s="360">
        <f>29.53+143.24+38+430</f>
        <v>640.77</v>
      </c>
      <c r="I231" s="360" t="s">
        <v>219</v>
      </c>
      <c r="J231" s="360">
        <f>118.93+349.51+39+430</f>
        <v>937.44</v>
      </c>
      <c r="K231" s="449" t="s">
        <v>219</v>
      </c>
      <c r="L231" s="178" t="s">
        <v>219</v>
      </c>
      <c r="N231" s="186">
        <f t="shared" si="14"/>
        <v>-648.4300000000001</v>
      </c>
      <c r="O231" s="186">
        <f t="shared" si="14"/>
        <v>0</v>
      </c>
      <c r="P231" s="186">
        <f t="shared" si="15"/>
        <v>49.70291653738752</v>
      </c>
      <c r="Q231" s="186">
        <f t="shared" si="15"/>
        <v>100</v>
      </c>
    </row>
    <row r="232" spans="1:17" ht="17.25" customHeight="1" hidden="1">
      <c r="A232" s="343" t="s">
        <v>154</v>
      </c>
      <c r="B232" s="343"/>
      <c r="C232" s="356" t="s">
        <v>190</v>
      </c>
      <c r="D232" s="356" t="s">
        <v>200</v>
      </c>
      <c r="E232" s="356" t="s">
        <v>159</v>
      </c>
      <c r="F232" s="356" t="s">
        <v>581</v>
      </c>
      <c r="G232" s="356" t="s">
        <v>155</v>
      </c>
      <c r="H232" s="360">
        <v>0</v>
      </c>
      <c r="I232" s="360" t="s">
        <v>220</v>
      </c>
      <c r="J232" s="360">
        <v>0</v>
      </c>
      <c r="K232" s="449" t="s">
        <v>220</v>
      </c>
      <c r="L232" s="178" t="s">
        <v>220</v>
      </c>
      <c r="N232" s="186">
        <f t="shared" si="14"/>
        <v>-990.2</v>
      </c>
      <c r="O232" s="186">
        <f t="shared" si="14"/>
        <v>0</v>
      </c>
      <c r="P232" s="186">
        <f t="shared" si="15"/>
        <v>0</v>
      </c>
      <c r="Q232" s="186">
        <f t="shared" si="15"/>
        <v>100</v>
      </c>
    </row>
    <row r="233" spans="1:17" ht="15" customHeight="1" hidden="1">
      <c r="A233" s="342" t="s">
        <v>165</v>
      </c>
      <c r="B233" s="342"/>
      <c r="C233" s="356" t="s">
        <v>190</v>
      </c>
      <c r="D233" s="356" t="s">
        <v>200</v>
      </c>
      <c r="E233" s="356" t="s">
        <v>159</v>
      </c>
      <c r="F233" s="431" t="s">
        <v>330</v>
      </c>
      <c r="G233" s="356" t="s">
        <v>152</v>
      </c>
      <c r="H233" s="360">
        <v>0</v>
      </c>
      <c r="I233" s="360" t="s">
        <v>221</v>
      </c>
      <c r="J233" s="360">
        <v>0</v>
      </c>
      <c r="K233" s="449" t="s">
        <v>221</v>
      </c>
      <c r="L233" s="178" t="s">
        <v>221</v>
      </c>
      <c r="N233" s="186">
        <f t="shared" si="14"/>
        <v>-299</v>
      </c>
      <c r="O233" s="186">
        <f t="shared" si="14"/>
        <v>0</v>
      </c>
      <c r="P233" s="186">
        <f t="shared" si="15"/>
        <v>0</v>
      </c>
      <c r="Q233" s="186">
        <f t="shared" si="15"/>
        <v>100</v>
      </c>
    </row>
    <row r="234" spans="1:17" ht="47.25" hidden="1">
      <c r="A234" s="342" t="s">
        <v>257</v>
      </c>
      <c r="B234" s="342"/>
      <c r="C234" s="356" t="s">
        <v>190</v>
      </c>
      <c r="D234" s="356" t="s">
        <v>200</v>
      </c>
      <c r="E234" s="356" t="s">
        <v>159</v>
      </c>
      <c r="F234" s="356" t="s">
        <v>330</v>
      </c>
      <c r="G234" s="356" t="s">
        <v>162</v>
      </c>
      <c r="H234" s="360">
        <v>0</v>
      </c>
      <c r="I234" s="360">
        <v>712</v>
      </c>
      <c r="J234" s="360">
        <v>0</v>
      </c>
      <c r="K234" s="456">
        <v>980.9</v>
      </c>
      <c r="L234" s="194">
        <v>980.9</v>
      </c>
      <c r="N234" s="186">
        <f t="shared" si="14"/>
        <v>-980.9</v>
      </c>
      <c r="O234" s="186">
        <f t="shared" si="14"/>
        <v>-268.9</v>
      </c>
      <c r="P234" s="186">
        <f t="shared" si="15"/>
        <v>0</v>
      </c>
      <c r="Q234" s="186">
        <f t="shared" si="15"/>
        <v>72.58640024467327</v>
      </c>
    </row>
    <row r="235" spans="1:17" ht="48" hidden="1" thickBot="1">
      <c r="A235" s="432" t="s">
        <v>451</v>
      </c>
      <c r="B235" s="433"/>
      <c r="C235" s="434" t="s">
        <v>190</v>
      </c>
      <c r="D235" s="434" t="s">
        <v>200</v>
      </c>
      <c r="E235" s="434" t="s">
        <v>159</v>
      </c>
      <c r="F235" s="435">
        <v>70000000000</v>
      </c>
      <c r="G235" s="434"/>
      <c r="H235" s="365">
        <f aca="true" t="shared" si="17" ref="H235:J237">H236</f>
        <v>0</v>
      </c>
      <c r="I235" s="360">
        <f t="shared" si="17"/>
        <v>0</v>
      </c>
      <c r="J235" s="365">
        <f t="shared" si="17"/>
        <v>0</v>
      </c>
      <c r="K235" s="456"/>
      <c r="L235" s="194"/>
      <c r="N235" s="186"/>
      <c r="O235" s="186"/>
      <c r="P235" s="186"/>
      <c r="Q235" s="186"/>
    </row>
    <row r="236" spans="1:17" ht="32.25" hidden="1" thickBot="1">
      <c r="A236" s="436" t="s">
        <v>452</v>
      </c>
      <c r="B236" s="433"/>
      <c r="C236" s="434" t="s">
        <v>190</v>
      </c>
      <c r="D236" s="434" t="s">
        <v>200</v>
      </c>
      <c r="E236" s="434" t="s">
        <v>159</v>
      </c>
      <c r="F236" s="437">
        <v>7000100000</v>
      </c>
      <c r="G236" s="434"/>
      <c r="H236" s="365">
        <f>H237</f>
        <v>0</v>
      </c>
      <c r="I236" s="360">
        <f>I239</f>
        <v>0</v>
      </c>
      <c r="J236" s="365">
        <f>J237</f>
        <v>0</v>
      </c>
      <c r="K236" s="456"/>
      <c r="L236" s="194"/>
      <c r="N236" s="186"/>
      <c r="O236" s="186"/>
      <c r="P236" s="186"/>
      <c r="Q236" s="186"/>
    </row>
    <row r="237" spans="1:17" ht="16.5" hidden="1" thickBot="1">
      <c r="A237" s="438" t="s">
        <v>453</v>
      </c>
      <c r="B237" s="433"/>
      <c r="C237" s="434" t="s">
        <v>190</v>
      </c>
      <c r="D237" s="434" t="s">
        <v>200</v>
      </c>
      <c r="E237" s="434" t="s">
        <v>159</v>
      </c>
      <c r="F237" s="437">
        <v>7000117001</v>
      </c>
      <c r="G237" s="434"/>
      <c r="H237" s="365">
        <f t="shared" si="17"/>
        <v>0</v>
      </c>
      <c r="I237" s="360"/>
      <c r="J237" s="365">
        <f t="shared" si="17"/>
        <v>0</v>
      </c>
      <c r="K237" s="456"/>
      <c r="L237" s="194"/>
      <c r="N237" s="186"/>
      <c r="O237" s="186"/>
      <c r="P237" s="186"/>
      <c r="Q237" s="186"/>
    </row>
    <row r="238" spans="1:17" ht="48" hidden="1" thickBot="1">
      <c r="A238" s="438" t="s">
        <v>257</v>
      </c>
      <c r="B238" s="370"/>
      <c r="C238" s="434" t="s">
        <v>190</v>
      </c>
      <c r="D238" s="434" t="s">
        <v>200</v>
      </c>
      <c r="E238" s="434" t="s">
        <v>159</v>
      </c>
      <c r="F238" s="437">
        <v>7000117001</v>
      </c>
      <c r="G238" s="434" t="s">
        <v>162</v>
      </c>
      <c r="H238" s="365">
        <v>0</v>
      </c>
      <c r="I238" s="360"/>
      <c r="J238" s="365">
        <v>0</v>
      </c>
      <c r="K238" s="456"/>
      <c r="L238" s="194"/>
      <c r="N238" s="186"/>
      <c r="O238" s="186"/>
      <c r="P238" s="186"/>
      <c r="Q238" s="186"/>
    </row>
    <row r="239" spans="1:17" ht="63" hidden="1">
      <c r="A239" s="439" t="s">
        <v>133</v>
      </c>
      <c r="B239" s="439"/>
      <c r="C239" s="356" t="s">
        <v>190</v>
      </c>
      <c r="D239" s="356" t="s">
        <v>200</v>
      </c>
      <c r="E239" s="356" t="s">
        <v>159</v>
      </c>
      <c r="F239" s="332" t="s">
        <v>134</v>
      </c>
      <c r="G239" s="356"/>
      <c r="H239" s="360">
        <f>H240</f>
        <v>0</v>
      </c>
      <c r="I239" s="360">
        <f>I240</f>
        <v>0</v>
      </c>
      <c r="J239" s="360">
        <f>J240</f>
        <v>0</v>
      </c>
      <c r="K239" s="456"/>
      <c r="L239" s="194"/>
      <c r="N239" s="186"/>
      <c r="O239" s="186"/>
      <c r="P239" s="186"/>
      <c r="Q239" s="186"/>
    </row>
    <row r="240" spans="1:17" ht="47.25" hidden="1">
      <c r="A240" s="342" t="s">
        <v>257</v>
      </c>
      <c r="B240" s="342"/>
      <c r="C240" s="356" t="s">
        <v>190</v>
      </c>
      <c r="D240" s="356" t="s">
        <v>200</v>
      </c>
      <c r="E240" s="356" t="s">
        <v>159</v>
      </c>
      <c r="F240" s="332" t="s">
        <v>134</v>
      </c>
      <c r="G240" s="356" t="s">
        <v>162</v>
      </c>
      <c r="H240" s="360">
        <v>0</v>
      </c>
      <c r="I240" s="360"/>
      <c r="J240" s="360">
        <v>0</v>
      </c>
      <c r="K240" s="456"/>
      <c r="L240" s="194"/>
      <c r="N240" s="186"/>
      <c r="O240" s="186"/>
      <c r="P240" s="186"/>
      <c r="Q240" s="186"/>
    </row>
    <row r="241" spans="1:17" ht="78.75" hidden="1">
      <c r="A241" s="440" t="s">
        <v>289</v>
      </c>
      <c r="B241" s="342"/>
      <c r="C241" s="356" t="s">
        <v>190</v>
      </c>
      <c r="D241" s="356" t="s">
        <v>200</v>
      </c>
      <c r="E241" s="356" t="s">
        <v>159</v>
      </c>
      <c r="F241" s="441">
        <v>7000000000</v>
      </c>
      <c r="G241" s="356"/>
      <c r="H241" s="360">
        <f aca="true" t="shared" si="18" ref="H241:J243">H242</f>
        <v>0</v>
      </c>
      <c r="I241" s="360">
        <f t="shared" si="18"/>
        <v>0</v>
      </c>
      <c r="J241" s="360">
        <f t="shared" si="18"/>
        <v>0</v>
      </c>
      <c r="K241" s="456"/>
      <c r="L241" s="194"/>
      <c r="N241" s="186"/>
      <c r="O241" s="186"/>
      <c r="P241" s="186"/>
      <c r="Q241" s="186"/>
    </row>
    <row r="242" spans="1:17" ht="94.5" hidden="1">
      <c r="A242" s="439" t="s">
        <v>290</v>
      </c>
      <c r="B242" s="342"/>
      <c r="C242" s="356" t="s">
        <v>190</v>
      </c>
      <c r="D242" s="356" t="s">
        <v>200</v>
      </c>
      <c r="E242" s="356" t="s">
        <v>159</v>
      </c>
      <c r="F242" s="332">
        <v>7001000000</v>
      </c>
      <c r="G242" s="356"/>
      <c r="H242" s="360">
        <f t="shared" si="18"/>
        <v>0</v>
      </c>
      <c r="I242" s="360">
        <f t="shared" si="18"/>
        <v>0</v>
      </c>
      <c r="J242" s="360">
        <f t="shared" si="18"/>
        <v>0</v>
      </c>
      <c r="K242" s="456"/>
      <c r="L242" s="194"/>
      <c r="N242" s="186"/>
      <c r="O242" s="186"/>
      <c r="P242" s="186"/>
      <c r="Q242" s="186"/>
    </row>
    <row r="243" spans="1:17" ht="47.25" hidden="1">
      <c r="A243" s="439" t="s">
        <v>291</v>
      </c>
      <c r="B243" s="342"/>
      <c r="C243" s="356" t="s">
        <v>190</v>
      </c>
      <c r="D243" s="356" t="s">
        <v>200</v>
      </c>
      <c r="E243" s="356" t="s">
        <v>159</v>
      </c>
      <c r="F243" s="332">
        <v>7001000005</v>
      </c>
      <c r="G243" s="356"/>
      <c r="H243" s="360">
        <f t="shared" si="18"/>
        <v>0</v>
      </c>
      <c r="I243" s="360">
        <f t="shared" si="18"/>
        <v>0</v>
      </c>
      <c r="J243" s="360">
        <f t="shared" si="18"/>
        <v>0</v>
      </c>
      <c r="K243" s="456"/>
      <c r="L243" s="194"/>
      <c r="N243" s="186"/>
      <c r="O243" s="186"/>
      <c r="P243" s="186"/>
      <c r="Q243" s="186"/>
    </row>
    <row r="244" spans="1:17" ht="47.25" hidden="1">
      <c r="A244" s="342" t="s">
        <v>257</v>
      </c>
      <c r="B244" s="342"/>
      <c r="C244" s="356" t="s">
        <v>190</v>
      </c>
      <c r="D244" s="356" t="s">
        <v>200</v>
      </c>
      <c r="E244" s="356" t="s">
        <v>159</v>
      </c>
      <c r="F244" s="332">
        <v>7001000005</v>
      </c>
      <c r="G244" s="356" t="s">
        <v>162</v>
      </c>
      <c r="H244" s="360">
        <v>0</v>
      </c>
      <c r="I244" s="360">
        <v>0</v>
      </c>
      <c r="J244" s="360">
        <v>0</v>
      </c>
      <c r="K244" s="456"/>
      <c r="L244" s="194"/>
      <c r="N244" s="186"/>
      <c r="O244" s="186"/>
      <c r="P244" s="186"/>
      <c r="Q244" s="186"/>
    </row>
    <row r="245" spans="1:17" ht="15.75" hidden="1">
      <c r="A245" s="343" t="s">
        <v>154</v>
      </c>
      <c r="B245" s="343"/>
      <c r="C245" s="356" t="s">
        <v>190</v>
      </c>
      <c r="D245" s="356" t="s">
        <v>200</v>
      </c>
      <c r="E245" s="356" t="s">
        <v>159</v>
      </c>
      <c r="F245" s="356" t="s">
        <v>330</v>
      </c>
      <c r="G245" s="356" t="s">
        <v>155</v>
      </c>
      <c r="H245" s="360">
        <v>0</v>
      </c>
      <c r="I245" s="360">
        <v>0</v>
      </c>
      <c r="J245" s="360">
        <v>0</v>
      </c>
      <c r="K245" s="456"/>
      <c r="L245" s="194"/>
      <c r="N245" s="186"/>
      <c r="O245" s="186"/>
      <c r="P245" s="186"/>
      <c r="Q245" s="186"/>
    </row>
    <row r="246" spans="1:17" s="9" customFormat="1" ht="15.75">
      <c r="A246" s="344" t="s">
        <v>53</v>
      </c>
      <c r="B246" s="344"/>
      <c r="C246" s="355" t="s">
        <v>190</v>
      </c>
      <c r="D246" s="355" t="s">
        <v>203</v>
      </c>
      <c r="E246" s="355"/>
      <c r="F246" s="355"/>
      <c r="G246" s="355"/>
      <c r="H246" s="364">
        <f aca="true" t="shared" si="19" ref="H246:L250">H247</f>
        <v>148.32</v>
      </c>
      <c r="I246" s="364">
        <f t="shared" si="19"/>
        <v>120</v>
      </c>
      <c r="J246" s="364">
        <f t="shared" si="19"/>
        <v>146.85</v>
      </c>
      <c r="K246" s="450">
        <f t="shared" si="19"/>
        <v>243.5</v>
      </c>
      <c r="L246" s="180">
        <f t="shared" si="19"/>
        <v>243.5</v>
      </c>
      <c r="N246" s="186">
        <f t="shared" si="14"/>
        <v>-95.18</v>
      </c>
      <c r="O246" s="186">
        <f t="shared" si="14"/>
        <v>-123.5</v>
      </c>
      <c r="P246" s="186">
        <f t="shared" si="15"/>
        <v>60.91170431211499</v>
      </c>
      <c r="Q246" s="186">
        <f t="shared" si="15"/>
        <v>49.28131416837782</v>
      </c>
    </row>
    <row r="247" spans="1:17" s="9" customFormat="1" ht="15.75">
      <c r="A247" s="344" t="s">
        <v>204</v>
      </c>
      <c r="B247" s="344"/>
      <c r="C247" s="355" t="s">
        <v>190</v>
      </c>
      <c r="D247" s="355" t="s">
        <v>203</v>
      </c>
      <c r="E247" s="355" t="s">
        <v>159</v>
      </c>
      <c r="F247" s="355"/>
      <c r="G247" s="355"/>
      <c r="H247" s="364">
        <f t="shared" si="19"/>
        <v>148.32</v>
      </c>
      <c r="I247" s="364">
        <f t="shared" si="19"/>
        <v>120</v>
      </c>
      <c r="J247" s="364">
        <f t="shared" si="19"/>
        <v>146.85</v>
      </c>
      <c r="K247" s="450">
        <f t="shared" si="19"/>
        <v>243.5</v>
      </c>
      <c r="L247" s="180">
        <f t="shared" si="19"/>
        <v>243.5</v>
      </c>
      <c r="N247" s="186">
        <f t="shared" si="14"/>
        <v>-95.18</v>
      </c>
      <c r="O247" s="186">
        <f t="shared" si="14"/>
        <v>-123.5</v>
      </c>
      <c r="P247" s="186">
        <f t="shared" si="15"/>
        <v>60.91170431211499</v>
      </c>
      <c r="Q247" s="186">
        <f t="shared" si="15"/>
        <v>49.28131416837782</v>
      </c>
    </row>
    <row r="248" spans="1:17" ht="21" customHeight="1">
      <c r="A248" s="340" t="s">
        <v>582</v>
      </c>
      <c r="B248" s="342"/>
      <c r="C248" s="356" t="s">
        <v>190</v>
      </c>
      <c r="D248" s="356" t="s">
        <v>203</v>
      </c>
      <c r="E248" s="356" t="s">
        <v>159</v>
      </c>
      <c r="F248" s="356" t="s">
        <v>326</v>
      </c>
      <c r="G248" s="356"/>
      <c r="H248" s="363">
        <f t="shared" si="19"/>
        <v>148.32</v>
      </c>
      <c r="I248" s="363">
        <f t="shared" si="19"/>
        <v>120</v>
      </c>
      <c r="J248" s="363">
        <f t="shared" si="19"/>
        <v>146.85</v>
      </c>
      <c r="K248" s="296">
        <f t="shared" si="19"/>
        <v>243.5</v>
      </c>
      <c r="L248" s="179">
        <f t="shared" si="19"/>
        <v>243.5</v>
      </c>
      <c r="N248" s="186">
        <f t="shared" si="14"/>
        <v>-95.18</v>
      </c>
      <c r="O248" s="186">
        <f t="shared" si="14"/>
        <v>-123.5</v>
      </c>
      <c r="P248" s="186">
        <f t="shared" si="15"/>
        <v>60.91170431211499</v>
      </c>
      <c r="Q248" s="186">
        <f t="shared" si="15"/>
        <v>49.28131416837782</v>
      </c>
    </row>
    <row r="249" spans="1:17" ht="31.5">
      <c r="A249" s="340" t="s">
        <v>205</v>
      </c>
      <c r="B249" s="342"/>
      <c r="C249" s="356" t="s">
        <v>190</v>
      </c>
      <c r="D249" s="356" t="s">
        <v>203</v>
      </c>
      <c r="E249" s="356" t="s">
        <v>159</v>
      </c>
      <c r="F249" s="356" t="s">
        <v>584</v>
      </c>
      <c r="G249" s="356"/>
      <c r="H249" s="363">
        <f t="shared" si="19"/>
        <v>148.32</v>
      </c>
      <c r="I249" s="363">
        <f t="shared" si="19"/>
        <v>120</v>
      </c>
      <c r="J249" s="363">
        <f t="shared" si="19"/>
        <v>146.85</v>
      </c>
      <c r="K249" s="296">
        <f t="shared" si="19"/>
        <v>243.5</v>
      </c>
      <c r="L249" s="179">
        <f t="shared" si="19"/>
        <v>243.5</v>
      </c>
      <c r="N249" s="186">
        <f t="shared" si="14"/>
        <v>-95.18</v>
      </c>
      <c r="O249" s="186">
        <f t="shared" si="14"/>
        <v>-123.5</v>
      </c>
      <c r="P249" s="186">
        <f t="shared" si="15"/>
        <v>60.91170431211499</v>
      </c>
      <c r="Q249" s="186">
        <f t="shared" si="15"/>
        <v>49.28131416837782</v>
      </c>
    </row>
    <row r="250" spans="1:17" ht="64.5" customHeight="1">
      <c r="A250" s="342" t="s">
        <v>250</v>
      </c>
      <c r="B250" s="342"/>
      <c r="C250" s="356" t="s">
        <v>190</v>
      </c>
      <c r="D250" s="356" t="s">
        <v>203</v>
      </c>
      <c r="E250" s="356" t="s">
        <v>159</v>
      </c>
      <c r="F250" s="356" t="s">
        <v>583</v>
      </c>
      <c r="G250" s="356"/>
      <c r="H250" s="363">
        <f t="shared" si="19"/>
        <v>148.32</v>
      </c>
      <c r="I250" s="363">
        <f t="shared" si="19"/>
        <v>120</v>
      </c>
      <c r="J250" s="363">
        <f t="shared" si="19"/>
        <v>146.85</v>
      </c>
      <c r="K250" s="296">
        <f t="shared" si="19"/>
        <v>243.5</v>
      </c>
      <c r="L250" s="179">
        <f t="shared" si="19"/>
        <v>243.5</v>
      </c>
      <c r="N250" s="186">
        <f t="shared" si="14"/>
        <v>-95.18</v>
      </c>
      <c r="O250" s="186">
        <f t="shared" si="14"/>
        <v>-123.5</v>
      </c>
      <c r="P250" s="186">
        <f t="shared" si="15"/>
        <v>60.91170431211499</v>
      </c>
      <c r="Q250" s="186">
        <f t="shared" si="15"/>
        <v>49.28131416837782</v>
      </c>
    </row>
    <row r="251" spans="1:17" ht="32.25" customHeight="1">
      <c r="A251" s="343" t="s">
        <v>413</v>
      </c>
      <c r="B251" s="343"/>
      <c r="C251" s="356" t="s">
        <v>190</v>
      </c>
      <c r="D251" s="356" t="s">
        <v>203</v>
      </c>
      <c r="E251" s="356" t="s">
        <v>159</v>
      </c>
      <c r="F251" s="356" t="s">
        <v>583</v>
      </c>
      <c r="G251" s="356" t="s">
        <v>179</v>
      </c>
      <c r="H251" s="363">
        <v>148.32</v>
      </c>
      <c r="I251" s="363">
        <v>120</v>
      </c>
      <c r="J251" s="363">
        <v>146.85</v>
      </c>
      <c r="K251" s="296">
        <v>243.5</v>
      </c>
      <c r="L251" s="179">
        <v>243.5</v>
      </c>
      <c r="N251" s="186">
        <f t="shared" si="14"/>
        <v>-95.18</v>
      </c>
      <c r="O251" s="186">
        <f t="shared" si="14"/>
        <v>-123.5</v>
      </c>
      <c r="P251" s="186">
        <f t="shared" si="15"/>
        <v>60.91170431211499</v>
      </c>
      <c r="Q251" s="186">
        <f t="shared" si="15"/>
        <v>49.28131416837782</v>
      </c>
    </row>
    <row r="252" spans="1:17" ht="13.5" customHeight="1">
      <c r="A252" s="344" t="s">
        <v>182</v>
      </c>
      <c r="B252" s="344"/>
      <c r="C252" s="355" t="s">
        <v>190</v>
      </c>
      <c r="D252" s="355" t="s">
        <v>64</v>
      </c>
      <c r="E252" s="355"/>
      <c r="F252" s="355"/>
      <c r="G252" s="355"/>
      <c r="H252" s="364">
        <f aca="true" t="shared" si="20" ref="H252:L255">H253</f>
        <v>4.98</v>
      </c>
      <c r="I252" s="364">
        <f t="shared" si="20"/>
        <v>0.7</v>
      </c>
      <c r="J252" s="364">
        <f t="shared" si="20"/>
        <v>8.35</v>
      </c>
      <c r="K252" s="450">
        <f t="shared" si="20"/>
        <v>0</v>
      </c>
      <c r="L252" s="180">
        <f t="shared" si="20"/>
        <v>0</v>
      </c>
      <c r="N252" s="186">
        <f t="shared" si="14"/>
        <v>4.98</v>
      </c>
      <c r="O252" s="186">
        <f t="shared" si="14"/>
        <v>0.7</v>
      </c>
      <c r="P252" s="186" t="e">
        <f t="shared" si="15"/>
        <v>#DIV/0!</v>
      </c>
      <c r="Q252" s="186" t="e">
        <f t="shared" si="15"/>
        <v>#DIV/0!</v>
      </c>
    </row>
    <row r="253" spans="1:17" ht="31.5">
      <c r="A253" s="344" t="s">
        <v>231</v>
      </c>
      <c r="B253" s="344"/>
      <c r="C253" s="355" t="s">
        <v>190</v>
      </c>
      <c r="D253" s="355" t="s">
        <v>64</v>
      </c>
      <c r="E253" s="355" t="s">
        <v>159</v>
      </c>
      <c r="F253" s="355"/>
      <c r="G253" s="355"/>
      <c r="H253" s="364">
        <f t="shared" si="20"/>
        <v>4.98</v>
      </c>
      <c r="I253" s="364">
        <f t="shared" si="20"/>
        <v>0.7</v>
      </c>
      <c r="J253" s="364">
        <f t="shared" si="20"/>
        <v>8.35</v>
      </c>
      <c r="K253" s="450">
        <f t="shared" si="20"/>
        <v>0</v>
      </c>
      <c r="L253" s="180">
        <f t="shared" si="20"/>
        <v>0</v>
      </c>
      <c r="N253" s="186">
        <f t="shared" si="14"/>
        <v>4.98</v>
      </c>
      <c r="O253" s="186">
        <f t="shared" si="14"/>
        <v>0.7</v>
      </c>
      <c r="P253" s="186" t="e">
        <f t="shared" si="15"/>
        <v>#DIV/0!</v>
      </c>
      <c r="Q253" s="186" t="e">
        <f t="shared" si="15"/>
        <v>#DIV/0!</v>
      </c>
    </row>
    <row r="254" spans="1:17" ht="13.5" customHeight="1">
      <c r="A254" s="340" t="s">
        <v>585</v>
      </c>
      <c r="B254" s="342"/>
      <c r="C254" s="356" t="s">
        <v>190</v>
      </c>
      <c r="D254" s="356" t="s">
        <v>64</v>
      </c>
      <c r="E254" s="356" t="s">
        <v>159</v>
      </c>
      <c r="F254" s="356" t="s">
        <v>331</v>
      </c>
      <c r="G254" s="356"/>
      <c r="H254" s="363">
        <f t="shared" si="20"/>
        <v>4.98</v>
      </c>
      <c r="I254" s="363">
        <f t="shared" si="20"/>
        <v>0.7</v>
      </c>
      <c r="J254" s="363">
        <f t="shared" si="20"/>
        <v>8.35</v>
      </c>
      <c r="K254" s="296">
        <f t="shared" si="20"/>
        <v>0</v>
      </c>
      <c r="L254" s="179">
        <f t="shared" si="20"/>
        <v>0</v>
      </c>
      <c r="N254" s="186">
        <f t="shared" si="14"/>
        <v>4.98</v>
      </c>
      <c r="O254" s="186">
        <f t="shared" si="14"/>
        <v>0.7</v>
      </c>
      <c r="P254" s="186" t="e">
        <f t="shared" si="15"/>
        <v>#DIV/0!</v>
      </c>
      <c r="Q254" s="186" t="e">
        <f t="shared" si="15"/>
        <v>#DIV/0!</v>
      </c>
    </row>
    <row r="255" spans="1:17" ht="15" customHeight="1">
      <c r="A255" s="343" t="s">
        <v>586</v>
      </c>
      <c r="B255" s="342"/>
      <c r="C255" s="356" t="s">
        <v>190</v>
      </c>
      <c r="D255" s="356" t="s">
        <v>64</v>
      </c>
      <c r="E255" s="356" t="s">
        <v>159</v>
      </c>
      <c r="F255" s="356" t="s">
        <v>589</v>
      </c>
      <c r="G255" s="356"/>
      <c r="H255" s="363">
        <f t="shared" si="20"/>
        <v>4.98</v>
      </c>
      <c r="I255" s="363">
        <f t="shared" si="20"/>
        <v>0.7</v>
      </c>
      <c r="J255" s="363">
        <f t="shared" si="20"/>
        <v>8.35</v>
      </c>
      <c r="K255" s="296">
        <f t="shared" si="20"/>
        <v>0</v>
      </c>
      <c r="L255" s="179">
        <f t="shared" si="20"/>
        <v>0</v>
      </c>
      <c r="N255" s="186">
        <f t="shared" si="14"/>
        <v>4.98</v>
      </c>
      <c r="O255" s="186">
        <f t="shared" si="14"/>
        <v>0.7</v>
      </c>
      <c r="P255" s="186" t="e">
        <f t="shared" si="15"/>
        <v>#DIV/0!</v>
      </c>
      <c r="Q255" s="186" t="e">
        <f t="shared" si="15"/>
        <v>#DIV/0!</v>
      </c>
    </row>
    <row r="256" spans="1:17" ht="13.5" customHeight="1">
      <c r="A256" s="343" t="s">
        <v>587</v>
      </c>
      <c r="B256" s="343"/>
      <c r="C256" s="356" t="s">
        <v>190</v>
      </c>
      <c r="D256" s="356" t="s">
        <v>64</v>
      </c>
      <c r="E256" s="356" t="s">
        <v>159</v>
      </c>
      <c r="F256" s="356" t="s">
        <v>588</v>
      </c>
      <c r="G256" s="356"/>
      <c r="H256" s="363">
        <v>4.98</v>
      </c>
      <c r="I256" s="363">
        <v>0.7</v>
      </c>
      <c r="J256" s="363">
        <v>8.35</v>
      </c>
      <c r="K256" s="296">
        <v>0</v>
      </c>
      <c r="L256" s="179"/>
      <c r="N256" s="186">
        <f t="shared" si="14"/>
        <v>4.98</v>
      </c>
      <c r="O256" s="186">
        <f t="shared" si="14"/>
        <v>0.7</v>
      </c>
      <c r="P256" s="186" t="e">
        <f t="shared" si="15"/>
        <v>#DIV/0!</v>
      </c>
      <c r="Q256" s="186" t="e">
        <f t="shared" si="15"/>
        <v>#DIV/0!</v>
      </c>
    </row>
    <row r="257" spans="1:17" ht="17.25" customHeight="1">
      <c r="A257" s="343" t="s">
        <v>184</v>
      </c>
      <c r="B257" s="343"/>
      <c r="C257" s="356"/>
      <c r="D257" s="356" t="s">
        <v>64</v>
      </c>
      <c r="E257" s="356" t="s">
        <v>159</v>
      </c>
      <c r="F257" s="356" t="s">
        <v>588</v>
      </c>
      <c r="G257" s="356" t="s">
        <v>156</v>
      </c>
      <c r="H257" s="363">
        <v>4.98</v>
      </c>
      <c r="I257" s="363"/>
      <c r="J257" s="363">
        <v>8.35</v>
      </c>
      <c r="K257" s="296"/>
      <c r="L257" s="179"/>
      <c r="N257" s="186"/>
      <c r="O257" s="186"/>
      <c r="P257" s="186"/>
      <c r="Q257" s="186"/>
    </row>
    <row r="258" spans="1:17" s="9" customFormat="1" ht="30" customHeight="1">
      <c r="A258" s="344" t="s">
        <v>227</v>
      </c>
      <c r="B258" s="344"/>
      <c r="C258" s="355" t="s">
        <v>190</v>
      </c>
      <c r="D258" s="355" t="s">
        <v>191</v>
      </c>
      <c r="E258" s="355"/>
      <c r="F258" s="355"/>
      <c r="G258" s="355"/>
      <c r="H258" s="364">
        <f aca="true" t="shared" si="21" ref="H258:L260">H259</f>
        <v>119.46000000000001</v>
      </c>
      <c r="I258" s="364">
        <f t="shared" si="21"/>
        <v>107.8</v>
      </c>
      <c r="J258" s="364">
        <f t="shared" si="21"/>
        <v>119.46000000000001</v>
      </c>
      <c r="K258" s="450">
        <f t="shared" si="21"/>
        <v>64.3</v>
      </c>
      <c r="L258" s="180">
        <f t="shared" si="21"/>
        <v>64.3</v>
      </c>
      <c r="N258" s="186">
        <f t="shared" si="14"/>
        <v>55.16000000000001</v>
      </c>
      <c r="O258" s="186">
        <f t="shared" si="14"/>
        <v>43.5</v>
      </c>
      <c r="P258" s="186">
        <f t="shared" si="15"/>
        <v>185.7853810264386</v>
      </c>
      <c r="Q258" s="186">
        <f t="shared" si="15"/>
        <v>167.651632970451</v>
      </c>
    </row>
    <row r="259" spans="1:17" ht="41.25" customHeight="1">
      <c r="A259" s="343" t="s">
        <v>258</v>
      </c>
      <c r="B259" s="343"/>
      <c r="C259" s="356" t="s">
        <v>190</v>
      </c>
      <c r="D259" s="356" t="s">
        <v>191</v>
      </c>
      <c r="E259" s="356" t="s">
        <v>169</v>
      </c>
      <c r="F259" s="356"/>
      <c r="G259" s="356"/>
      <c r="H259" s="359">
        <f t="shared" si="21"/>
        <v>119.46000000000001</v>
      </c>
      <c r="I259" s="359">
        <f t="shared" si="21"/>
        <v>107.8</v>
      </c>
      <c r="J259" s="359">
        <f t="shared" si="21"/>
        <v>119.46000000000001</v>
      </c>
      <c r="K259" s="448">
        <f t="shared" si="21"/>
        <v>64.3</v>
      </c>
      <c r="L259" s="177">
        <f t="shared" si="21"/>
        <v>64.3</v>
      </c>
      <c r="N259" s="186">
        <f t="shared" si="14"/>
        <v>55.16000000000001</v>
      </c>
      <c r="O259" s="186">
        <f t="shared" si="14"/>
        <v>43.5</v>
      </c>
      <c r="P259" s="186">
        <f t="shared" si="15"/>
        <v>185.7853810264386</v>
      </c>
      <c r="Q259" s="186">
        <f t="shared" si="15"/>
        <v>167.651632970451</v>
      </c>
    </row>
    <row r="260" spans="1:17" ht="23.25" customHeight="1">
      <c r="A260" s="340" t="s">
        <v>590</v>
      </c>
      <c r="B260" s="343"/>
      <c r="C260" s="356" t="s">
        <v>190</v>
      </c>
      <c r="D260" s="356" t="s">
        <v>191</v>
      </c>
      <c r="E260" s="356" t="s">
        <v>169</v>
      </c>
      <c r="F260" s="356" t="s">
        <v>332</v>
      </c>
      <c r="G260" s="356"/>
      <c r="H260" s="363">
        <f t="shared" si="21"/>
        <v>119.46000000000001</v>
      </c>
      <c r="I260" s="363">
        <f t="shared" si="21"/>
        <v>107.8</v>
      </c>
      <c r="J260" s="363">
        <f t="shared" si="21"/>
        <v>119.46000000000001</v>
      </c>
      <c r="K260" s="296">
        <f t="shared" si="21"/>
        <v>64.3</v>
      </c>
      <c r="L260" s="179">
        <f t="shared" si="21"/>
        <v>64.3</v>
      </c>
      <c r="N260" s="186">
        <f t="shared" si="14"/>
        <v>55.16000000000001</v>
      </c>
      <c r="O260" s="186">
        <f t="shared" si="14"/>
        <v>43.5</v>
      </c>
      <c r="P260" s="186">
        <f t="shared" si="15"/>
        <v>185.7853810264386</v>
      </c>
      <c r="Q260" s="186">
        <f t="shared" si="15"/>
        <v>167.651632970451</v>
      </c>
    </row>
    <row r="261" spans="1:17" ht="91.5" customHeight="1">
      <c r="A261" s="442" t="s">
        <v>54</v>
      </c>
      <c r="B261" s="442"/>
      <c r="C261" s="356" t="s">
        <v>190</v>
      </c>
      <c r="D261" s="356" t="s">
        <v>191</v>
      </c>
      <c r="E261" s="356" t="s">
        <v>169</v>
      </c>
      <c r="F261" s="356" t="s">
        <v>591</v>
      </c>
      <c r="G261" s="356"/>
      <c r="H261" s="363">
        <f>H262+H267+H264</f>
        <v>119.46000000000001</v>
      </c>
      <c r="I261" s="363">
        <f>I262+I267+I264</f>
        <v>107.8</v>
      </c>
      <c r="J261" s="363">
        <f>J262+J267+J264</f>
        <v>119.46000000000001</v>
      </c>
      <c r="K261" s="296">
        <f>K262+K267</f>
        <v>64.3</v>
      </c>
      <c r="L261" s="179">
        <f>L262+L267</f>
        <v>64.3</v>
      </c>
      <c r="N261" s="186">
        <f t="shared" si="14"/>
        <v>55.16000000000001</v>
      </c>
      <c r="O261" s="186">
        <f t="shared" si="14"/>
        <v>43.5</v>
      </c>
      <c r="P261" s="186">
        <f t="shared" si="15"/>
        <v>185.7853810264386</v>
      </c>
      <c r="Q261" s="186">
        <f t="shared" si="15"/>
        <v>167.651632970451</v>
      </c>
    </row>
    <row r="262" spans="1:17" s="9" customFormat="1" ht="69" customHeight="1">
      <c r="A262" s="358" t="s">
        <v>55</v>
      </c>
      <c r="B262" s="358"/>
      <c r="C262" s="355" t="s">
        <v>190</v>
      </c>
      <c r="D262" s="355" t="s">
        <v>191</v>
      </c>
      <c r="E262" s="355" t="s">
        <v>169</v>
      </c>
      <c r="F262" s="356" t="s">
        <v>592</v>
      </c>
      <c r="G262" s="355"/>
      <c r="H262" s="364">
        <v>82.54</v>
      </c>
      <c r="I262" s="364">
        <f>I263</f>
        <v>60.7</v>
      </c>
      <c r="J262" s="364">
        <f>J263</f>
        <v>82.54</v>
      </c>
      <c r="K262" s="450">
        <f>K263</f>
        <v>48.6</v>
      </c>
      <c r="L262" s="180">
        <f>L263</f>
        <v>48.6</v>
      </c>
      <c r="N262" s="186">
        <f t="shared" si="14"/>
        <v>33.940000000000005</v>
      </c>
      <c r="O262" s="186">
        <f t="shared" si="14"/>
        <v>12.100000000000001</v>
      </c>
      <c r="P262" s="186">
        <f t="shared" si="15"/>
        <v>169.83539094650206</v>
      </c>
      <c r="Q262" s="186">
        <f t="shared" si="15"/>
        <v>124.89711934156378</v>
      </c>
    </row>
    <row r="263" spans="1:17" ht="15.75">
      <c r="A263" s="342" t="s">
        <v>73</v>
      </c>
      <c r="B263" s="342"/>
      <c r="C263" s="356" t="s">
        <v>190</v>
      </c>
      <c r="D263" s="356" t="s">
        <v>191</v>
      </c>
      <c r="E263" s="356" t="s">
        <v>169</v>
      </c>
      <c r="F263" s="356" t="s">
        <v>592</v>
      </c>
      <c r="G263" s="356" t="s">
        <v>161</v>
      </c>
      <c r="H263" s="359">
        <v>82.54</v>
      </c>
      <c r="I263" s="359">
        <v>60.7</v>
      </c>
      <c r="J263" s="359">
        <v>82.54</v>
      </c>
      <c r="K263" s="448">
        <v>48.6</v>
      </c>
      <c r="L263" s="177">
        <v>48.6</v>
      </c>
      <c r="N263" s="186">
        <f t="shared" si="14"/>
        <v>33.940000000000005</v>
      </c>
      <c r="O263" s="186">
        <f t="shared" si="14"/>
        <v>12.100000000000001</v>
      </c>
      <c r="P263" s="186">
        <f t="shared" si="15"/>
        <v>169.83539094650206</v>
      </c>
      <c r="Q263" s="186">
        <f t="shared" si="15"/>
        <v>124.89711934156378</v>
      </c>
    </row>
    <row r="264" spans="1:17" ht="32.25" customHeight="1" hidden="1">
      <c r="A264" s="358" t="s">
        <v>408</v>
      </c>
      <c r="B264" s="342"/>
      <c r="C264" s="356" t="s">
        <v>190</v>
      </c>
      <c r="D264" s="356" t="s">
        <v>191</v>
      </c>
      <c r="E264" s="356" t="s">
        <v>169</v>
      </c>
      <c r="F264" s="355" t="s">
        <v>593</v>
      </c>
      <c r="G264" s="356" t="s">
        <v>161</v>
      </c>
      <c r="H264" s="443">
        <f>H265</f>
        <v>0</v>
      </c>
      <c r="I264" s="363">
        <f>I265</f>
        <v>19.8</v>
      </c>
      <c r="J264" s="443">
        <f>J265</f>
        <v>0</v>
      </c>
      <c r="K264" s="296">
        <v>25.6</v>
      </c>
      <c r="L264" s="179">
        <v>25.6</v>
      </c>
      <c r="N264" s="186">
        <f t="shared" si="14"/>
        <v>-25.6</v>
      </c>
      <c r="O264" s="186">
        <f t="shared" si="14"/>
        <v>-5.800000000000001</v>
      </c>
      <c r="P264" s="186">
        <f t="shared" si="15"/>
        <v>0</v>
      </c>
      <c r="Q264" s="186">
        <f t="shared" si="15"/>
        <v>77.34375</v>
      </c>
    </row>
    <row r="265" spans="1:17" ht="18" customHeight="1" hidden="1">
      <c r="A265" s="342" t="s">
        <v>73</v>
      </c>
      <c r="B265" s="342"/>
      <c r="C265" s="356" t="s">
        <v>190</v>
      </c>
      <c r="D265" s="356" t="s">
        <v>191</v>
      </c>
      <c r="E265" s="356" t="s">
        <v>169</v>
      </c>
      <c r="F265" s="355" t="s">
        <v>593</v>
      </c>
      <c r="G265" s="356" t="s">
        <v>161</v>
      </c>
      <c r="H265" s="427">
        <v>0</v>
      </c>
      <c r="I265" s="363">
        <v>19.8</v>
      </c>
      <c r="J265" s="427">
        <v>0</v>
      </c>
      <c r="K265" s="296">
        <v>25.6</v>
      </c>
      <c r="L265" s="179">
        <v>25.6</v>
      </c>
      <c r="N265" s="186">
        <f aca="true" t="shared" si="22" ref="N265:O268">H265-K265</f>
        <v>-25.6</v>
      </c>
      <c r="O265" s="186">
        <f t="shared" si="22"/>
        <v>-5.800000000000001</v>
      </c>
      <c r="P265" s="186">
        <f aca="true" t="shared" si="23" ref="P265:Q268">H265/K265*100</f>
        <v>0</v>
      </c>
      <c r="Q265" s="186">
        <f t="shared" si="23"/>
        <v>77.34375</v>
      </c>
    </row>
    <row r="266" spans="1:17" ht="31.5" hidden="1">
      <c r="A266" s="442" t="s">
        <v>17</v>
      </c>
      <c r="B266" s="442"/>
      <c r="C266" s="356" t="s">
        <v>190</v>
      </c>
      <c r="D266" s="356" t="s">
        <v>191</v>
      </c>
      <c r="E266" s="356" t="s">
        <v>169</v>
      </c>
      <c r="F266" s="356" t="s">
        <v>333</v>
      </c>
      <c r="G266" s="356" t="s">
        <v>161</v>
      </c>
      <c r="H266" s="363">
        <v>25.6</v>
      </c>
      <c r="I266" s="363">
        <v>25.6</v>
      </c>
      <c r="J266" s="363">
        <v>25.6</v>
      </c>
      <c r="K266" s="296">
        <v>25.6</v>
      </c>
      <c r="L266" s="179">
        <v>25.6</v>
      </c>
      <c r="N266" s="186">
        <f t="shared" si="22"/>
        <v>0</v>
      </c>
      <c r="O266" s="186">
        <f t="shared" si="22"/>
        <v>0</v>
      </c>
      <c r="P266" s="186">
        <f t="shared" si="23"/>
        <v>100</v>
      </c>
      <c r="Q266" s="186">
        <f t="shared" si="23"/>
        <v>100</v>
      </c>
    </row>
    <row r="267" spans="1:17" s="9" customFormat="1" ht="27.75" customHeight="1">
      <c r="A267" s="444" t="s">
        <v>283</v>
      </c>
      <c r="B267" s="444"/>
      <c r="C267" s="355" t="s">
        <v>190</v>
      </c>
      <c r="D267" s="355" t="s">
        <v>191</v>
      </c>
      <c r="E267" s="355" t="s">
        <v>169</v>
      </c>
      <c r="F267" s="356" t="s">
        <v>594</v>
      </c>
      <c r="G267" s="355"/>
      <c r="H267" s="364">
        <v>36.92</v>
      </c>
      <c r="I267" s="364">
        <f>I268</f>
        <v>27.3</v>
      </c>
      <c r="J267" s="364">
        <v>36.92</v>
      </c>
      <c r="K267" s="450">
        <f>K268</f>
        <v>15.7</v>
      </c>
      <c r="L267" s="180">
        <f>L268</f>
        <v>15.7</v>
      </c>
      <c r="N267" s="186">
        <f t="shared" si="22"/>
        <v>21.220000000000002</v>
      </c>
      <c r="O267" s="186">
        <f t="shared" si="22"/>
        <v>11.600000000000001</v>
      </c>
      <c r="P267" s="186">
        <f t="shared" si="23"/>
        <v>235.15923566878985</v>
      </c>
      <c r="Q267" s="186">
        <f t="shared" si="23"/>
        <v>173.88535031847135</v>
      </c>
    </row>
    <row r="268" spans="1:17" ht="17.25" customHeight="1">
      <c r="A268" s="342" t="s">
        <v>73</v>
      </c>
      <c r="B268" s="342"/>
      <c r="C268" s="356" t="s">
        <v>190</v>
      </c>
      <c r="D268" s="356" t="s">
        <v>191</v>
      </c>
      <c r="E268" s="356" t="s">
        <v>169</v>
      </c>
      <c r="F268" s="356" t="s">
        <v>594</v>
      </c>
      <c r="G268" s="356" t="s">
        <v>161</v>
      </c>
      <c r="H268" s="363">
        <v>36.92</v>
      </c>
      <c r="I268" s="363">
        <v>27.3</v>
      </c>
      <c r="J268" s="363">
        <v>36.92</v>
      </c>
      <c r="K268" s="296">
        <v>15.7</v>
      </c>
      <c r="L268" s="179">
        <v>15.7</v>
      </c>
      <c r="N268" s="186">
        <f t="shared" si="22"/>
        <v>21.220000000000002</v>
      </c>
      <c r="O268" s="186">
        <f t="shared" si="22"/>
        <v>11.600000000000001</v>
      </c>
      <c r="P268" s="186">
        <f t="shared" si="23"/>
        <v>235.15923566878985</v>
      </c>
      <c r="Q268" s="186">
        <f t="shared" si="23"/>
        <v>173.88535031847135</v>
      </c>
    </row>
    <row r="269" spans="1:12" ht="18.75" hidden="1">
      <c r="A269" s="292" t="s">
        <v>42</v>
      </c>
      <c r="B269" s="292"/>
      <c r="C269" s="290" t="s">
        <v>190</v>
      </c>
      <c r="D269" s="290" t="s">
        <v>191</v>
      </c>
      <c r="E269" s="290" t="s">
        <v>169</v>
      </c>
      <c r="F269" s="290" t="s">
        <v>56</v>
      </c>
      <c r="G269" s="290" t="s">
        <v>161</v>
      </c>
      <c r="H269" s="294">
        <v>22.9</v>
      </c>
      <c r="I269" s="294">
        <v>22.9</v>
      </c>
      <c r="J269" s="286"/>
      <c r="K269" s="79">
        <v>22.9</v>
      </c>
      <c r="L269" s="79">
        <v>22.9</v>
      </c>
    </row>
    <row r="270" spans="1:12" ht="37.5" hidden="1">
      <c r="A270" s="291" t="s">
        <v>15</v>
      </c>
      <c r="B270" s="291"/>
      <c r="C270" s="290" t="s">
        <v>190</v>
      </c>
      <c r="D270" s="290" t="s">
        <v>191</v>
      </c>
      <c r="E270" s="290" t="s">
        <v>169</v>
      </c>
      <c r="F270" s="290" t="s">
        <v>56</v>
      </c>
      <c r="G270" s="290" t="s">
        <v>161</v>
      </c>
      <c r="H270" s="293">
        <v>22.9</v>
      </c>
      <c r="I270" s="293">
        <v>22.9</v>
      </c>
      <c r="J270" s="286"/>
      <c r="K270" s="79">
        <v>22.9</v>
      </c>
      <c r="L270" s="79">
        <v>22.9</v>
      </c>
    </row>
    <row r="271" spans="1:12" ht="56.25" hidden="1">
      <c r="A271" s="292" t="s">
        <v>17</v>
      </c>
      <c r="B271" s="292"/>
      <c r="C271" s="290" t="s">
        <v>190</v>
      </c>
      <c r="D271" s="290" t="s">
        <v>191</v>
      </c>
      <c r="E271" s="290" t="s">
        <v>169</v>
      </c>
      <c r="F271" s="290" t="s">
        <v>56</v>
      </c>
      <c r="G271" s="290" t="s">
        <v>161</v>
      </c>
      <c r="H271" s="293">
        <v>22.9</v>
      </c>
      <c r="I271" s="293">
        <v>22.9</v>
      </c>
      <c r="J271" s="286"/>
      <c r="K271" s="79">
        <v>22.9</v>
      </c>
      <c r="L271" s="79">
        <v>22.9</v>
      </c>
    </row>
    <row r="272" spans="1:12" ht="18.75">
      <c r="A272" s="297"/>
      <c r="B272" s="297"/>
      <c r="C272" s="287"/>
      <c r="D272" s="287"/>
      <c r="E272" s="287"/>
      <c r="F272" s="287"/>
      <c r="G272" s="287"/>
      <c r="H272" s="298"/>
      <c r="I272" s="298"/>
      <c r="J272" s="286"/>
      <c r="K272" s="82"/>
      <c r="L272" s="82"/>
    </row>
    <row r="273" spans="1:12" ht="37.5" hidden="1">
      <c r="A273" s="297" t="s">
        <v>75</v>
      </c>
      <c r="B273" s="297"/>
      <c r="C273" s="287"/>
      <c r="D273" s="287" t="s">
        <v>143</v>
      </c>
      <c r="E273" s="287"/>
      <c r="F273" s="287"/>
      <c r="G273" s="287"/>
      <c r="H273" s="295"/>
      <c r="I273" s="295"/>
      <c r="J273" s="286"/>
      <c r="K273" s="111"/>
      <c r="L273" s="111"/>
    </row>
    <row r="274" spans="1:12" ht="18.75" hidden="1">
      <c r="A274" s="299"/>
      <c r="B274" s="299"/>
      <c r="C274" s="287"/>
      <c r="D274" s="300"/>
      <c r="E274" s="300"/>
      <c r="F274" s="300"/>
      <c r="G274" s="300"/>
      <c r="H274" s="301"/>
      <c r="I274" s="301"/>
      <c r="J274" s="286"/>
      <c r="K274" s="113"/>
      <c r="L274" s="113"/>
    </row>
    <row r="275" spans="1:12" ht="18.75">
      <c r="A275" s="302"/>
      <c r="B275" s="302"/>
      <c r="C275" s="300"/>
      <c r="D275" s="300"/>
      <c r="E275" s="300"/>
      <c r="F275" s="300"/>
      <c r="G275" s="300"/>
      <c r="H275" s="301"/>
      <c r="I275" s="301"/>
      <c r="J275" s="286"/>
      <c r="K275" s="113"/>
      <c r="L275" s="113"/>
    </row>
    <row r="276" spans="1:12" ht="18.75">
      <c r="A276" s="297"/>
      <c r="B276" s="297"/>
      <c r="C276" s="287"/>
      <c r="D276" s="287"/>
      <c r="E276" s="287"/>
      <c r="F276" s="287"/>
      <c r="G276" s="287"/>
      <c r="H276" s="295"/>
      <c r="I276" s="295"/>
      <c r="J276" s="286"/>
      <c r="K276" s="111"/>
      <c r="L276" s="111"/>
    </row>
    <row r="277" spans="1:12" ht="18.75">
      <c r="A277" s="297"/>
      <c r="B277" s="297"/>
      <c r="C277" s="287"/>
      <c r="D277" s="287"/>
      <c r="E277" s="287"/>
      <c r="F277" s="287"/>
      <c r="G277" s="287"/>
      <c r="H277" s="295"/>
      <c r="I277" s="295"/>
      <c r="J277" s="286"/>
      <c r="K277" s="111"/>
      <c r="L277" s="111"/>
    </row>
    <row r="278" spans="1:12" ht="15">
      <c r="A278" s="110"/>
      <c r="B278" s="110"/>
      <c r="C278" s="81"/>
      <c r="D278" s="81"/>
      <c r="E278" s="81"/>
      <c r="F278" s="81"/>
      <c r="G278" s="81"/>
      <c r="H278" s="111"/>
      <c r="I278" s="111"/>
      <c r="K278" s="111"/>
      <c r="L278" s="111"/>
    </row>
    <row r="279" spans="1:12" ht="15">
      <c r="A279" s="110"/>
      <c r="B279" s="110"/>
      <c r="C279" s="81"/>
      <c r="D279" s="81"/>
      <c r="E279" s="81"/>
      <c r="F279" s="81"/>
      <c r="G279" s="81"/>
      <c r="H279" s="111"/>
      <c r="I279" s="111"/>
      <c r="K279" s="111"/>
      <c r="L279" s="111"/>
    </row>
    <row r="280" spans="1:12" ht="15">
      <c r="A280" s="115"/>
      <c r="B280" s="115"/>
      <c r="C280" s="112"/>
      <c r="D280" s="112"/>
      <c r="E280" s="112"/>
      <c r="F280" s="112"/>
      <c r="G280" s="81"/>
      <c r="H280" s="111"/>
      <c r="I280" s="111"/>
      <c r="K280" s="111"/>
      <c r="L280" s="111"/>
    </row>
    <row r="281" spans="1:12" ht="14.25">
      <c r="A281" s="114"/>
      <c r="B281" s="114"/>
      <c r="C281" s="112"/>
      <c r="D281" s="112"/>
      <c r="E281" s="112"/>
      <c r="F281" s="112"/>
      <c r="G281" s="112"/>
      <c r="H281" s="113"/>
      <c r="I281" s="113"/>
      <c r="K281" s="113"/>
      <c r="L281" s="113"/>
    </row>
    <row r="282" spans="1:12" ht="15">
      <c r="A282" s="84"/>
      <c r="B282" s="84"/>
      <c r="C282" s="81"/>
      <c r="D282" s="81"/>
      <c r="E282" s="81"/>
      <c r="F282" s="81"/>
      <c r="G282" s="81"/>
      <c r="H282" s="111"/>
      <c r="I282" s="111"/>
      <c r="K282" s="111"/>
      <c r="L282" s="111"/>
    </row>
    <row r="283" spans="1:12" ht="15">
      <c r="A283" s="85"/>
      <c r="B283" s="85"/>
      <c r="C283" s="81"/>
      <c r="D283" s="81"/>
      <c r="E283" s="81"/>
      <c r="F283" s="81"/>
      <c r="G283" s="81"/>
      <c r="H283" s="111"/>
      <c r="I283" s="111"/>
      <c r="K283" s="111"/>
      <c r="L283" s="111"/>
    </row>
    <row r="284" spans="1:12" ht="15">
      <c r="A284" s="85"/>
      <c r="B284" s="85"/>
      <c r="C284" s="81"/>
      <c r="D284" s="81"/>
      <c r="E284" s="81"/>
      <c r="F284" s="81"/>
      <c r="G284" s="81"/>
      <c r="H284" s="111"/>
      <c r="I284" s="111"/>
      <c r="K284" s="111"/>
      <c r="L284" s="111"/>
    </row>
    <row r="285" spans="1:12" ht="15">
      <c r="A285" s="85"/>
      <c r="B285" s="85"/>
      <c r="C285" s="81"/>
      <c r="D285" s="81"/>
      <c r="E285" s="81"/>
      <c r="F285" s="81"/>
      <c r="G285" s="81"/>
      <c r="H285" s="111"/>
      <c r="I285" s="111"/>
      <c r="K285" s="111"/>
      <c r="L285" s="111"/>
    </row>
    <row r="286" spans="1:12" ht="15">
      <c r="A286" s="114"/>
      <c r="B286" s="114"/>
      <c r="C286" s="81"/>
      <c r="D286" s="112"/>
      <c r="E286" s="112"/>
      <c r="F286" s="112"/>
      <c r="G286" s="112"/>
      <c r="H286" s="113"/>
      <c r="I286" s="113"/>
      <c r="K286" s="113"/>
      <c r="L286" s="113"/>
    </row>
    <row r="287" spans="1:12" ht="15">
      <c r="A287" s="110"/>
      <c r="B287" s="110"/>
      <c r="C287" s="81"/>
      <c r="D287" s="81"/>
      <c r="E287" s="81"/>
      <c r="F287" s="81"/>
      <c r="G287" s="81"/>
      <c r="H287" s="111"/>
      <c r="I287" s="111"/>
      <c r="K287" s="111"/>
      <c r="L287" s="111"/>
    </row>
    <row r="288" spans="1:12" ht="15">
      <c r="A288" s="110"/>
      <c r="B288" s="110"/>
      <c r="C288" s="81"/>
      <c r="D288" s="81"/>
      <c r="E288" s="81"/>
      <c r="F288" s="81"/>
      <c r="G288" s="81"/>
      <c r="H288" s="111"/>
      <c r="I288" s="111"/>
      <c r="K288" s="111"/>
      <c r="L288" s="111"/>
    </row>
    <row r="289" spans="1:12" ht="15">
      <c r="A289" s="110"/>
      <c r="B289" s="110"/>
      <c r="C289" s="81"/>
      <c r="D289" s="81"/>
      <c r="E289" s="81"/>
      <c r="F289" s="81"/>
      <c r="G289" s="81"/>
      <c r="H289" s="111"/>
      <c r="I289" s="111"/>
      <c r="K289" s="111"/>
      <c r="L289" s="111"/>
    </row>
    <row r="290" spans="1:12" ht="15">
      <c r="A290" s="110"/>
      <c r="B290" s="110"/>
      <c r="C290" s="81"/>
      <c r="D290" s="81"/>
      <c r="E290" s="81"/>
      <c r="F290" s="81"/>
      <c r="G290" s="81"/>
      <c r="H290" s="111"/>
      <c r="I290" s="111"/>
      <c r="K290" s="111"/>
      <c r="L290" s="111"/>
    </row>
    <row r="291" spans="1:12" ht="15">
      <c r="A291" s="80"/>
      <c r="B291" s="80"/>
      <c r="C291" s="81"/>
      <c r="D291" s="112"/>
      <c r="E291" s="112"/>
      <c r="F291" s="112"/>
      <c r="G291" s="112"/>
      <c r="H291" s="113"/>
      <c r="I291" s="113"/>
      <c r="K291" s="113"/>
      <c r="L291" s="113"/>
    </row>
    <row r="292" spans="1:12" s="9" customFormat="1" ht="14.25">
      <c r="A292" s="114"/>
      <c r="B292" s="114"/>
      <c r="C292" s="112"/>
      <c r="D292" s="112"/>
      <c r="E292" s="112"/>
      <c r="F292" s="112"/>
      <c r="G292" s="112"/>
      <c r="H292" s="113"/>
      <c r="I292" s="113"/>
      <c r="K292" s="113"/>
      <c r="L292" s="113"/>
    </row>
    <row r="293" spans="1:12" ht="14.25">
      <c r="A293" s="114"/>
      <c r="B293" s="114"/>
      <c r="C293" s="112"/>
      <c r="D293" s="112"/>
      <c r="E293" s="112"/>
      <c r="F293" s="112"/>
      <c r="G293" s="112"/>
      <c r="H293" s="113"/>
      <c r="I293" s="113"/>
      <c r="K293" s="113"/>
      <c r="L293" s="113"/>
    </row>
    <row r="294" spans="1:12" ht="15">
      <c r="A294" s="85"/>
      <c r="B294" s="85"/>
      <c r="C294" s="81"/>
      <c r="D294" s="81"/>
      <c r="E294" s="81"/>
      <c r="F294" s="81"/>
      <c r="G294" s="81"/>
      <c r="H294" s="111"/>
      <c r="I294" s="111"/>
      <c r="K294" s="111"/>
      <c r="L294" s="111"/>
    </row>
    <row r="295" spans="1:12" ht="15">
      <c r="A295" s="110"/>
      <c r="B295" s="110"/>
      <c r="C295" s="81"/>
      <c r="D295" s="81"/>
      <c r="E295" s="81"/>
      <c r="F295" s="81"/>
      <c r="G295" s="81"/>
      <c r="H295" s="111"/>
      <c r="I295" s="111"/>
      <c r="K295" s="111"/>
      <c r="L295" s="111"/>
    </row>
    <row r="296" spans="1:12" ht="15">
      <c r="A296" s="110"/>
      <c r="B296" s="110"/>
      <c r="C296" s="81"/>
      <c r="D296" s="81"/>
      <c r="E296" s="81"/>
      <c r="F296" s="81"/>
      <c r="G296" s="81"/>
      <c r="H296" s="111"/>
      <c r="I296" s="111"/>
      <c r="K296" s="111"/>
      <c r="L296" s="111"/>
    </row>
    <row r="297" spans="1:12" ht="15">
      <c r="A297" s="110"/>
      <c r="B297" s="110"/>
      <c r="C297" s="81"/>
      <c r="D297" s="81"/>
      <c r="E297" s="81"/>
      <c r="F297" s="81"/>
      <c r="G297" s="81"/>
      <c r="H297" s="111"/>
      <c r="I297" s="111"/>
      <c r="K297" s="111"/>
      <c r="L297" s="111"/>
    </row>
    <row r="298" spans="1:12" s="9" customFormat="1" ht="14.25">
      <c r="A298" s="114"/>
      <c r="B298" s="114"/>
      <c r="C298" s="112"/>
      <c r="D298" s="112"/>
      <c r="E298" s="112"/>
      <c r="F298" s="112"/>
      <c r="G298" s="112"/>
      <c r="H298" s="113"/>
      <c r="I298" s="113"/>
      <c r="K298" s="113"/>
      <c r="L298" s="113"/>
    </row>
    <row r="299" spans="1:12" ht="14.25">
      <c r="A299" s="114"/>
      <c r="B299" s="114"/>
      <c r="C299" s="112"/>
      <c r="D299" s="112"/>
      <c r="E299" s="112"/>
      <c r="F299" s="112"/>
      <c r="G299" s="112"/>
      <c r="H299" s="113"/>
      <c r="I299" s="113"/>
      <c r="K299" s="113"/>
      <c r="L299" s="113"/>
    </row>
    <row r="300" spans="1:12" ht="15">
      <c r="A300" s="84"/>
      <c r="B300" s="84"/>
      <c r="C300" s="81"/>
      <c r="D300" s="81"/>
      <c r="E300" s="81"/>
      <c r="F300" s="81"/>
      <c r="G300" s="81"/>
      <c r="H300" s="111"/>
      <c r="I300" s="111"/>
      <c r="K300" s="111"/>
      <c r="L300" s="111"/>
    </row>
    <row r="301" spans="1:12" ht="15">
      <c r="A301" s="85"/>
      <c r="B301" s="85"/>
      <c r="C301" s="81"/>
      <c r="D301" s="81"/>
      <c r="E301" s="81"/>
      <c r="F301" s="81"/>
      <c r="G301" s="81"/>
      <c r="H301" s="111"/>
      <c r="I301" s="111"/>
      <c r="K301" s="111"/>
      <c r="L301" s="111"/>
    </row>
    <row r="302" spans="1:12" ht="15">
      <c r="A302" s="85"/>
      <c r="B302" s="85"/>
      <c r="C302" s="81"/>
      <c r="D302" s="81"/>
      <c r="E302" s="81"/>
      <c r="F302" s="81"/>
      <c r="G302" s="81"/>
      <c r="H302" s="111"/>
      <c r="I302" s="111"/>
      <c r="K302" s="111"/>
      <c r="L302" s="111"/>
    </row>
    <row r="303" spans="1:12" ht="15">
      <c r="A303" s="85"/>
      <c r="B303" s="85"/>
      <c r="C303" s="81"/>
      <c r="D303" s="81"/>
      <c r="E303" s="81"/>
      <c r="F303" s="81"/>
      <c r="G303" s="81"/>
      <c r="H303" s="111"/>
      <c r="I303" s="111"/>
      <c r="K303" s="111"/>
      <c r="L303" s="111"/>
    </row>
    <row r="304" spans="1:12" ht="14.25">
      <c r="A304" s="114"/>
      <c r="B304" s="114"/>
      <c r="C304" s="112"/>
      <c r="D304" s="112"/>
      <c r="E304" s="112"/>
      <c r="F304" s="112"/>
      <c r="G304" s="112"/>
      <c r="H304" s="113"/>
      <c r="I304" s="113"/>
      <c r="K304" s="113"/>
      <c r="L304" s="113"/>
    </row>
    <row r="305" spans="1:12" ht="15">
      <c r="A305" s="84"/>
      <c r="B305" s="84"/>
      <c r="C305" s="81"/>
      <c r="D305" s="81"/>
      <c r="E305" s="81"/>
      <c r="F305" s="81"/>
      <c r="G305" s="81"/>
      <c r="H305" s="111"/>
      <c r="I305" s="111"/>
      <c r="K305" s="111"/>
      <c r="L305" s="111"/>
    </row>
    <row r="306" spans="1:12" ht="15">
      <c r="A306" s="110"/>
      <c r="B306" s="110"/>
      <c r="C306" s="81"/>
      <c r="D306" s="81"/>
      <c r="E306" s="81"/>
      <c r="F306" s="81"/>
      <c r="G306" s="81"/>
      <c r="H306" s="111"/>
      <c r="I306" s="111"/>
      <c r="K306" s="111"/>
      <c r="L306" s="111"/>
    </row>
    <row r="307" spans="1:12" ht="15">
      <c r="A307" s="85"/>
      <c r="B307" s="85"/>
      <c r="C307" s="81"/>
      <c r="D307" s="81"/>
      <c r="E307" s="81"/>
      <c r="F307" s="81"/>
      <c r="G307" s="81"/>
      <c r="H307" s="111"/>
      <c r="I307" s="111"/>
      <c r="K307" s="111"/>
      <c r="L307" s="111"/>
    </row>
    <row r="308" spans="1:12" ht="15">
      <c r="A308" s="85"/>
      <c r="B308" s="85"/>
      <c r="C308" s="81"/>
      <c r="D308" s="81"/>
      <c r="E308" s="81"/>
      <c r="F308" s="81"/>
      <c r="G308" s="81"/>
      <c r="H308" s="111"/>
      <c r="I308" s="111"/>
      <c r="K308" s="111"/>
      <c r="L308" s="111"/>
    </row>
    <row r="309" spans="1:12" s="4" customFormat="1" ht="14.25">
      <c r="A309" s="80"/>
      <c r="B309" s="80"/>
      <c r="C309" s="112"/>
      <c r="D309" s="112"/>
      <c r="E309" s="112"/>
      <c r="F309" s="112"/>
      <c r="G309" s="112"/>
      <c r="H309" s="116"/>
      <c r="I309" s="116"/>
      <c r="K309" s="116"/>
      <c r="L309" s="116"/>
    </row>
    <row r="310" spans="1:12" ht="14.25">
      <c r="A310" s="117"/>
      <c r="B310" s="117"/>
      <c r="C310" s="112"/>
      <c r="D310" s="112"/>
      <c r="E310" s="112"/>
      <c r="F310" s="112"/>
      <c r="G310" s="112"/>
      <c r="H310" s="116"/>
      <c r="I310" s="116"/>
      <c r="K310" s="116"/>
      <c r="L310" s="116"/>
    </row>
    <row r="311" spans="1:12" ht="15">
      <c r="A311" s="118"/>
      <c r="B311" s="118"/>
      <c r="C311" s="112"/>
      <c r="D311" s="112"/>
      <c r="E311" s="112"/>
      <c r="F311" s="112"/>
      <c r="G311" s="112"/>
      <c r="H311" s="116"/>
      <c r="I311" s="116"/>
      <c r="K311" s="116"/>
      <c r="L311" s="116"/>
    </row>
    <row r="312" spans="1:12" ht="15">
      <c r="A312" s="83"/>
      <c r="B312" s="83"/>
      <c r="C312" s="112"/>
      <c r="D312" s="112"/>
      <c r="E312" s="112"/>
      <c r="F312" s="117"/>
      <c r="G312" s="112"/>
      <c r="H312" s="116"/>
      <c r="I312" s="116"/>
      <c r="K312" s="116"/>
      <c r="L312" s="116"/>
    </row>
    <row r="313" spans="1:12" ht="15">
      <c r="A313" s="85"/>
      <c r="B313" s="85"/>
      <c r="C313" s="81"/>
      <c r="D313" s="81"/>
      <c r="E313" s="81"/>
      <c r="F313" s="86"/>
      <c r="G313" s="81"/>
      <c r="H313" s="82"/>
      <c r="I313" s="82"/>
      <c r="K313" s="82"/>
      <c r="L313" s="82"/>
    </row>
    <row r="314" spans="1:12" ht="14.25">
      <c r="A314" s="115"/>
      <c r="B314" s="115"/>
      <c r="C314" s="112"/>
      <c r="D314" s="112"/>
      <c r="E314" s="112"/>
      <c r="F314" s="112"/>
      <c r="G314" s="112"/>
      <c r="H314" s="116"/>
      <c r="I314" s="116"/>
      <c r="K314" s="116"/>
      <c r="L314" s="116"/>
    </row>
    <row r="315" spans="1:12" ht="15">
      <c r="A315" s="83"/>
      <c r="B315" s="83"/>
      <c r="C315" s="112"/>
      <c r="D315" s="112"/>
      <c r="E315" s="112"/>
      <c r="F315" s="112"/>
      <c r="G315" s="112"/>
      <c r="H315" s="116"/>
      <c r="I315" s="116"/>
      <c r="K315" s="116"/>
      <c r="L315" s="116"/>
    </row>
    <row r="316" spans="1:12" ht="15">
      <c r="A316" s="83"/>
      <c r="B316" s="83"/>
      <c r="C316" s="112"/>
      <c r="D316" s="112"/>
      <c r="E316" s="112"/>
      <c r="F316" s="112"/>
      <c r="G316" s="112"/>
      <c r="H316" s="116"/>
      <c r="I316" s="116"/>
      <c r="K316" s="116"/>
      <c r="L316" s="116"/>
    </row>
    <row r="317" spans="1:12" ht="15">
      <c r="A317" s="83"/>
      <c r="B317" s="83"/>
      <c r="C317" s="112"/>
      <c r="D317" s="112"/>
      <c r="E317" s="112"/>
      <c r="F317" s="112"/>
      <c r="G317" s="112"/>
      <c r="H317" s="116"/>
      <c r="I317" s="116"/>
      <c r="K317" s="116"/>
      <c r="L317" s="116"/>
    </row>
    <row r="318" spans="1:12" ht="15">
      <c r="A318" s="83"/>
      <c r="B318" s="83"/>
      <c r="C318" s="112"/>
      <c r="D318" s="112"/>
      <c r="E318" s="112"/>
      <c r="F318" s="112"/>
      <c r="G318" s="112"/>
      <c r="H318" s="116"/>
      <c r="I318" s="116"/>
      <c r="K318" s="116"/>
      <c r="L318" s="116"/>
    </row>
    <row r="319" spans="1:12" ht="15">
      <c r="A319" s="83"/>
      <c r="B319" s="83"/>
      <c r="C319" s="112"/>
      <c r="D319" s="112"/>
      <c r="E319" s="112"/>
      <c r="F319" s="112"/>
      <c r="G319" s="112"/>
      <c r="H319" s="116"/>
      <c r="I319" s="116"/>
      <c r="K319" s="116"/>
      <c r="L319" s="116"/>
    </row>
    <row r="320" spans="1:12" ht="15">
      <c r="A320" s="83"/>
      <c r="B320" s="83"/>
      <c r="C320" s="112"/>
      <c r="D320" s="112"/>
      <c r="E320" s="112"/>
      <c r="F320" s="112"/>
      <c r="G320" s="112"/>
      <c r="H320" s="113"/>
      <c r="I320" s="113"/>
      <c r="K320" s="113"/>
      <c r="L320" s="113"/>
    </row>
    <row r="321" spans="1:12" ht="15">
      <c r="A321" s="83"/>
      <c r="B321" s="83"/>
      <c r="C321" s="112"/>
      <c r="D321" s="112"/>
      <c r="E321" s="112"/>
      <c r="F321" s="112"/>
      <c r="G321" s="112"/>
      <c r="H321" s="113"/>
      <c r="I321" s="113"/>
      <c r="K321" s="113"/>
      <c r="L321" s="113"/>
    </row>
    <row r="322" spans="1:12" ht="15">
      <c r="A322" s="83"/>
      <c r="B322" s="83"/>
      <c r="C322" s="112"/>
      <c r="D322" s="112"/>
      <c r="E322" s="112"/>
      <c r="F322" s="112"/>
      <c r="G322" s="112"/>
      <c r="H322" s="116"/>
      <c r="I322" s="116"/>
      <c r="K322" s="116"/>
      <c r="L322" s="116"/>
    </row>
    <row r="323" spans="1:12" ht="15">
      <c r="A323" s="83"/>
      <c r="B323" s="83"/>
      <c r="C323" s="112"/>
      <c r="D323" s="112"/>
      <c r="E323" s="112"/>
      <c r="F323" s="112"/>
      <c r="G323" s="112"/>
      <c r="H323" s="116"/>
      <c r="I323" s="116"/>
      <c r="K323" s="116"/>
      <c r="L323" s="116"/>
    </row>
    <row r="324" spans="1:12" ht="15">
      <c r="A324" s="83"/>
      <c r="B324" s="83"/>
      <c r="C324" s="112"/>
      <c r="D324" s="112"/>
      <c r="E324" s="112"/>
      <c r="F324" s="112"/>
      <c r="G324" s="112"/>
      <c r="H324" s="116"/>
      <c r="I324" s="116"/>
      <c r="K324" s="116"/>
      <c r="L324" s="116"/>
    </row>
    <row r="325" spans="1:12" ht="15">
      <c r="A325" s="83"/>
      <c r="B325" s="83"/>
      <c r="C325" s="112"/>
      <c r="D325" s="112"/>
      <c r="E325" s="112"/>
      <c r="F325" s="112"/>
      <c r="G325" s="112"/>
      <c r="H325" s="116"/>
      <c r="I325" s="116"/>
      <c r="K325" s="116"/>
      <c r="L325" s="116"/>
    </row>
    <row r="326" spans="1:12" ht="15">
      <c r="A326" s="83"/>
      <c r="B326" s="83"/>
      <c r="C326" s="112"/>
      <c r="D326" s="112"/>
      <c r="E326" s="112"/>
      <c r="F326" s="112"/>
      <c r="G326" s="112"/>
      <c r="H326" s="113"/>
      <c r="I326" s="113"/>
      <c r="K326" s="113"/>
      <c r="L326" s="113"/>
    </row>
    <row r="327" spans="1:12" ht="15">
      <c r="A327" s="83"/>
      <c r="B327" s="83"/>
      <c r="C327" s="112"/>
      <c r="D327" s="112"/>
      <c r="E327" s="112"/>
      <c r="F327" s="112"/>
      <c r="G327" s="112"/>
      <c r="H327" s="113"/>
      <c r="I327" s="113"/>
      <c r="K327" s="113"/>
      <c r="L327" s="113"/>
    </row>
    <row r="328" spans="1:12" ht="15">
      <c r="A328" s="83"/>
      <c r="B328" s="83"/>
      <c r="C328" s="112"/>
      <c r="D328" s="112"/>
      <c r="E328" s="112"/>
      <c r="F328" s="112"/>
      <c r="G328" s="112"/>
      <c r="H328" s="116"/>
      <c r="I328" s="116"/>
      <c r="K328" s="116"/>
      <c r="L328" s="116"/>
    </row>
    <row r="329" spans="1:12" ht="15">
      <c r="A329" s="83"/>
      <c r="B329" s="83"/>
      <c r="C329" s="112"/>
      <c r="D329" s="112"/>
      <c r="E329" s="112"/>
      <c r="F329" s="112"/>
      <c r="G329" s="112"/>
      <c r="H329" s="116"/>
      <c r="I329" s="116"/>
      <c r="K329" s="116"/>
      <c r="L329" s="116"/>
    </row>
    <row r="330" spans="1:12" ht="15">
      <c r="A330" s="83"/>
      <c r="B330" s="83"/>
      <c r="C330" s="112"/>
      <c r="D330" s="112"/>
      <c r="E330" s="112"/>
      <c r="F330" s="112"/>
      <c r="G330" s="112"/>
      <c r="H330" s="116"/>
      <c r="I330" s="116"/>
      <c r="K330" s="116"/>
      <c r="L330" s="116"/>
    </row>
    <row r="331" spans="1:12" ht="15">
      <c r="A331" s="83"/>
      <c r="B331" s="83"/>
      <c r="C331" s="112"/>
      <c r="D331" s="112"/>
      <c r="E331" s="112"/>
      <c r="F331" s="112"/>
      <c r="G331" s="112"/>
      <c r="H331" s="116"/>
      <c r="I331" s="116"/>
      <c r="K331" s="116"/>
      <c r="L331" s="116"/>
    </row>
    <row r="332" spans="1:12" ht="15">
      <c r="A332" s="83"/>
      <c r="B332" s="83"/>
      <c r="C332" s="112"/>
      <c r="D332" s="112"/>
      <c r="E332" s="112"/>
      <c r="F332" s="112"/>
      <c r="G332" s="112"/>
      <c r="H332" s="113"/>
      <c r="I332" s="113"/>
      <c r="K332" s="113"/>
      <c r="L332" s="113"/>
    </row>
    <row r="333" spans="1:12" ht="15">
      <c r="A333" s="83"/>
      <c r="B333" s="83"/>
      <c r="C333" s="112"/>
      <c r="D333" s="112"/>
      <c r="E333" s="112"/>
      <c r="F333" s="112"/>
      <c r="G333" s="112"/>
      <c r="H333" s="113"/>
      <c r="I333" s="113"/>
      <c r="K333" s="113"/>
      <c r="L333" s="113"/>
    </row>
    <row r="334" spans="1:12" ht="15">
      <c r="A334" s="83"/>
      <c r="B334" s="83"/>
      <c r="C334" s="112"/>
      <c r="D334" s="112"/>
      <c r="E334" s="112"/>
      <c r="F334" s="112"/>
      <c r="G334" s="112"/>
      <c r="H334" s="113"/>
      <c r="I334" s="113"/>
      <c r="K334" s="113"/>
      <c r="L334" s="113"/>
    </row>
    <row r="335" spans="1:12" ht="15">
      <c r="A335" s="85"/>
      <c r="B335" s="85"/>
      <c r="C335" s="81"/>
      <c r="D335" s="81"/>
      <c r="E335" s="81"/>
      <c r="F335" s="81"/>
      <c r="G335" s="81"/>
      <c r="H335" s="82"/>
      <c r="I335" s="82"/>
      <c r="K335" s="82"/>
      <c r="L335" s="82"/>
    </row>
    <row r="336" spans="1:12" ht="15">
      <c r="A336" s="84"/>
      <c r="B336" s="84"/>
      <c r="C336" s="81"/>
      <c r="D336" s="81"/>
      <c r="E336" s="81"/>
      <c r="F336" s="81"/>
      <c r="G336" s="81"/>
      <c r="H336" s="82"/>
      <c r="I336" s="82"/>
      <c r="K336" s="82"/>
      <c r="L336" s="82"/>
    </row>
    <row r="337" spans="1:12" ht="15">
      <c r="A337" s="85"/>
      <c r="B337" s="85"/>
      <c r="C337" s="81"/>
      <c r="D337" s="81"/>
      <c r="E337" s="81"/>
      <c r="F337" s="81"/>
      <c r="G337" s="81"/>
      <c r="H337" s="82"/>
      <c r="I337" s="82"/>
      <c r="K337" s="82"/>
      <c r="L337" s="82"/>
    </row>
    <row r="338" spans="1:12" ht="15">
      <c r="A338" s="85"/>
      <c r="B338" s="85"/>
      <c r="C338" s="81"/>
      <c r="D338" s="81"/>
      <c r="E338" s="81"/>
      <c r="F338" s="81"/>
      <c r="G338" s="81"/>
      <c r="H338" s="82"/>
      <c r="I338" s="82"/>
      <c r="K338" s="82"/>
      <c r="L338" s="82"/>
    </row>
    <row r="339" spans="1:12" ht="15">
      <c r="A339" s="85"/>
      <c r="B339" s="85"/>
      <c r="C339" s="81"/>
      <c r="D339" s="81"/>
      <c r="E339" s="81"/>
      <c r="F339" s="81"/>
      <c r="G339" s="81"/>
      <c r="H339" s="111"/>
      <c r="I339" s="111"/>
      <c r="K339" s="111"/>
      <c r="L339" s="111"/>
    </row>
    <row r="340" spans="1:12" ht="15">
      <c r="A340" s="85"/>
      <c r="B340" s="85"/>
      <c r="C340" s="81"/>
      <c r="D340" s="81"/>
      <c r="E340" s="81"/>
      <c r="F340" s="81"/>
      <c r="G340" s="81"/>
      <c r="H340" s="111"/>
      <c r="I340" s="111"/>
      <c r="K340" s="111"/>
      <c r="L340" s="111"/>
    </row>
    <row r="341" spans="1:12" ht="15">
      <c r="A341" s="85"/>
      <c r="B341" s="85"/>
      <c r="C341" s="81"/>
      <c r="D341" s="81"/>
      <c r="E341" s="81"/>
      <c r="F341" s="81"/>
      <c r="G341" s="81"/>
      <c r="H341" s="82"/>
      <c r="I341" s="82"/>
      <c r="K341" s="82"/>
      <c r="L341" s="82"/>
    </row>
    <row r="342" spans="1:12" ht="15">
      <c r="A342" s="80"/>
      <c r="B342" s="80"/>
      <c r="C342" s="112"/>
      <c r="D342" s="112"/>
      <c r="E342" s="112"/>
      <c r="F342" s="81"/>
      <c r="G342" s="81"/>
      <c r="H342" s="82"/>
      <c r="I342" s="82"/>
      <c r="K342" s="82"/>
      <c r="L342" s="82"/>
    </row>
    <row r="343" spans="1:12" ht="15">
      <c r="A343" s="80"/>
      <c r="B343" s="80"/>
      <c r="C343" s="112"/>
      <c r="D343" s="112"/>
      <c r="E343" s="112"/>
      <c r="F343" s="112"/>
      <c r="G343" s="81"/>
      <c r="H343" s="113"/>
      <c r="I343" s="113"/>
      <c r="K343" s="113"/>
      <c r="L343" s="113"/>
    </row>
    <row r="344" spans="1:12" ht="15">
      <c r="A344" s="83"/>
      <c r="B344" s="83"/>
      <c r="C344" s="81"/>
      <c r="D344" s="81"/>
      <c r="E344" s="81"/>
      <c r="F344" s="81"/>
      <c r="G344" s="81"/>
      <c r="H344" s="111"/>
      <c r="I344" s="111"/>
      <c r="K344" s="111"/>
      <c r="L344" s="111"/>
    </row>
    <row r="345" spans="1:12" ht="15">
      <c r="A345" s="84"/>
      <c r="B345" s="84"/>
      <c r="C345" s="81"/>
      <c r="D345" s="81"/>
      <c r="E345" s="81"/>
      <c r="F345" s="81"/>
      <c r="G345" s="81"/>
      <c r="H345" s="111"/>
      <c r="I345" s="111"/>
      <c r="K345" s="111"/>
      <c r="L345" s="111"/>
    </row>
    <row r="346" spans="1:12" ht="15">
      <c r="A346" s="85"/>
      <c r="B346" s="85"/>
      <c r="C346" s="81"/>
      <c r="D346" s="81"/>
      <c r="E346" s="81"/>
      <c r="F346" s="81"/>
      <c r="G346" s="81"/>
      <c r="H346" s="111"/>
      <c r="I346" s="111"/>
      <c r="K346" s="111"/>
      <c r="L346" s="111"/>
    </row>
    <row r="347" spans="1:12" ht="15">
      <c r="A347" s="85"/>
      <c r="B347" s="85"/>
      <c r="C347" s="81"/>
      <c r="D347" s="81"/>
      <c r="E347" s="81"/>
      <c r="F347" s="81"/>
      <c r="G347" s="81"/>
      <c r="H347" s="111"/>
      <c r="I347" s="111"/>
      <c r="K347" s="111"/>
      <c r="L347" s="111"/>
    </row>
    <row r="348" spans="1:12" ht="15">
      <c r="A348" s="80"/>
      <c r="B348" s="80"/>
      <c r="C348" s="112"/>
      <c r="D348" s="112"/>
      <c r="E348" s="112"/>
      <c r="F348" s="112"/>
      <c r="G348" s="81"/>
      <c r="H348" s="113"/>
      <c r="I348" s="113"/>
      <c r="K348" s="113"/>
      <c r="L348" s="113"/>
    </row>
    <row r="349" spans="1:12" ht="15">
      <c r="A349" s="83"/>
      <c r="B349" s="83"/>
      <c r="C349" s="81"/>
      <c r="D349" s="81"/>
      <c r="E349" s="81"/>
      <c r="F349" s="81"/>
      <c r="G349" s="81"/>
      <c r="H349" s="111"/>
      <c r="I349" s="111"/>
      <c r="K349" s="111"/>
      <c r="L349" s="111"/>
    </row>
    <row r="350" spans="1:12" ht="15">
      <c r="A350" s="84"/>
      <c r="B350" s="84"/>
      <c r="C350" s="81"/>
      <c r="D350" s="81"/>
      <c r="E350" s="81"/>
      <c r="F350" s="81"/>
      <c r="G350" s="81"/>
      <c r="H350" s="111"/>
      <c r="I350" s="111"/>
      <c r="K350" s="111"/>
      <c r="L350" s="111"/>
    </row>
    <row r="351" spans="1:12" ht="15">
      <c r="A351" s="85"/>
      <c r="B351" s="85"/>
      <c r="C351" s="81"/>
      <c r="D351" s="81"/>
      <c r="E351" s="81"/>
      <c r="F351" s="81"/>
      <c r="G351" s="81"/>
      <c r="H351" s="111"/>
      <c r="I351" s="111"/>
      <c r="K351" s="111"/>
      <c r="L351" s="111"/>
    </row>
    <row r="352" spans="1:12" ht="15">
      <c r="A352" s="85"/>
      <c r="B352" s="85"/>
      <c r="C352" s="81"/>
      <c r="D352" s="81"/>
      <c r="E352" s="81"/>
      <c r="F352" s="81"/>
      <c r="G352" s="81"/>
      <c r="H352" s="111"/>
      <c r="I352" s="111"/>
      <c r="K352" s="111"/>
      <c r="L352" s="111"/>
    </row>
    <row r="353" spans="1:12" ht="15">
      <c r="A353" s="110"/>
      <c r="B353" s="110"/>
      <c r="C353" s="81"/>
      <c r="D353" s="81"/>
      <c r="E353" s="81"/>
      <c r="F353" s="81"/>
      <c r="G353" s="81"/>
      <c r="H353" s="111"/>
      <c r="I353" s="111"/>
      <c r="K353" s="111"/>
      <c r="L353" s="111"/>
    </row>
    <row r="354" spans="1:12" ht="15">
      <c r="A354" s="80"/>
      <c r="B354" s="80"/>
      <c r="C354" s="81"/>
      <c r="D354" s="112"/>
      <c r="E354" s="112"/>
      <c r="F354" s="112"/>
      <c r="G354" s="112"/>
      <c r="H354" s="113"/>
      <c r="I354" s="113"/>
      <c r="K354" s="113"/>
      <c r="L354" s="113"/>
    </row>
    <row r="355" spans="1:12" ht="15">
      <c r="A355" s="83"/>
      <c r="B355" s="83"/>
      <c r="C355" s="81"/>
      <c r="D355" s="81"/>
      <c r="E355" s="81"/>
      <c r="F355" s="81"/>
      <c r="G355" s="81"/>
      <c r="H355" s="111"/>
      <c r="I355" s="111"/>
      <c r="K355" s="111"/>
      <c r="L355" s="111"/>
    </row>
    <row r="356" spans="1:12" ht="15">
      <c r="A356" s="110"/>
      <c r="B356" s="110"/>
      <c r="C356" s="81"/>
      <c r="D356" s="81"/>
      <c r="E356" s="81"/>
      <c r="F356" s="81"/>
      <c r="G356" s="81"/>
      <c r="H356" s="111"/>
      <c r="I356" s="111"/>
      <c r="K356" s="111"/>
      <c r="L356" s="111"/>
    </row>
    <row r="357" spans="1:12" ht="15">
      <c r="A357" s="110"/>
      <c r="B357" s="110"/>
      <c r="C357" s="81"/>
      <c r="D357" s="81"/>
      <c r="E357" s="81"/>
      <c r="F357" s="81"/>
      <c r="G357" s="81"/>
      <c r="H357" s="111"/>
      <c r="I357" s="111"/>
      <c r="K357" s="111"/>
      <c r="L357" s="111"/>
    </row>
    <row r="358" spans="1:12" ht="15">
      <c r="A358" s="110"/>
      <c r="B358" s="110"/>
      <c r="C358" s="81"/>
      <c r="D358" s="81"/>
      <c r="E358" s="81"/>
      <c r="F358" s="81"/>
      <c r="G358" s="81"/>
      <c r="H358" s="111"/>
      <c r="I358" s="111"/>
      <c r="K358" s="111"/>
      <c r="L358" s="111"/>
    </row>
    <row r="359" spans="1:12" ht="15">
      <c r="A359" s="83"/>
      <c r="B359" s="83"/>
      <c r="C359" s="81"/>
      <c r="D359" s="112"/>
      <c r="E359" s="112"/>
      <c r="F359" s="112"/>
      <c r="G359" s="112"/>
      <c r="H359" s="82"/>
      <c r="I359" s="82"/>
      <c r="K359" s="82"/>
      <c r="L359" s="82"/>
    </row>
    <row r="360" spans="1:12" ht="15">
      <c r="A360" s="84"/>
      <c r="B360" s="84"/>
      <c r="C360" s="81"/>
      <c r="D360" s="81"/>
      <c r="E360" s="81"/>
      <c r="F360" s="81"/>
      <c r="G360" s="81"/>
      <c r="H360" s="82"/>
      <c r="I360" s="82"/>
      <c r="K360" s="82"/>
      <c r="L360" s="82"/>
    </row>
    <row r="361" spans="1:12" ht="15">
      <c r="A361" s="85"/>
      <c r="B361" s="85"/>
      <c r="C361" s="81"/>
      <c r="D361" s="81"/>
      <c r="E361" s="81"/>
      <c r="F361" s="81"/>
      <c r="G361" s="81"/>
      <c r="H361" s="82"/>
      <c r="I361" s="82"/>
      <c r="K361" s="82"/>
      <c r="L361" s="82"/>
    </row>
    <row r="362" spans="1:12" ht="15">
      <c r="A362" s="85"/>
      <c r="B362" s="85"/>
      <c r="C362" s="81"/>
      <c r="D362" s="81"/>
      <c r="E362" s="81"/>
      <c r="F362" s="81"/>
      <c r="G362" s="81"/>
      <c r="H362" s="82"/>
      <c r="I362" s="82"/>
      <c r="K362" s="82"/>
      <c r="L362" s="82"/>
    </row>
    <row r="363" spans="1:12" ht="15">
      <c r="A363" s="85"/>
      <c r="B363" s="85"/>
      <c r="C363" s="81"/>
      <c r="D363" s="81"/>
      <c r="E363" s="81"/>
      <c r="F363" s="81"/>
      <c r="G363" s="81"/>
      <c r="H363" s="111"/>
      <c r="I363" s="111"/>
      <c r="K363" s="111"/>
      <c r="L363" s="111"/>
    </row>
    <row r="364" spans="1:12" ht="15">
      <c r="A364" s="85"/>
      <c r="B364" s="85"/>
      <c r="C364" s="81"/>
      <c r="D364" s="81"/>
      <c r="E364" s="81"/>
      <c r="F364" s="81"/>
      <c r="G364" s="81"/>
      <c r="H364" s="111"/>
      <c r="I364" s="111"/>
      <c r="K364" s="111"/>
      <c r="L364" s="111"/>
    </row>
    <row r="365" spans="1:12" ht="15">
      <c r="A365" s="80"/>
      <c r="B365" s="80"/>
      <c r="C365" s="81"/>
      <c r="D365" s="81"/>
      <c r="E365" s="81"/>
      <c r="F365" s="112"/>
      <c r="G365" s="112"/>
      <c r="H365" s="113"/>
      <c r="I365" s="113"/>
      <c r="K365" s="113"/>
      <c r="L365" s="113"/>
    </row>
    <row r="366" spans="1:12" ht="15">
      <c r="A366" s="83"/>
      <c r="B366" s="83"/>
      <c r="C366" s="81"/>
      <c r="D366" s="81"/>
      <c r="E366" s="81"/>
      <c r="F366" s="81"/>
      <c r="G366" s="81"/>
      <c r="H366" s="111"/>
      <c r="I366" s="111"/>
      <c r="K366" s="111"/>
      <c r="L366" s="111"/>
    </row>
    <row r="367" spans="1:12" ht="15">
      <c r="A367" s="84"/>
      <c r="B367" s="84"/>
      <c r="C367" s="81"/>
      <c r="D367" s="81"/>
      <c r="E367" s="81"/>
      <c r="F367" s="81"/>
      <c r="G367" s="81"/>
      <c r="H367" s="111"/>
      <c r="I367" s="111"/>
      <c r="K367" s="111"/>
      <c r="L367" s="111"/>
    </row>
    <row r="368" spans="1:12" ht="15">
      <c r="A368" s="85"/>
      <c r="B368" s="85"/>
      <c r="C368" s="81"/>
      <c r="D368" s="81"/>
      <c r="E368" s="81"/>
      <c r="F368" s="81"/>
      <c r="G368" s="81"/>
      <c r="H368" s="111"/>
      <c r="I368" s="111"/>
      <c r="K368" s="111"/>
      <c r="L368" s="111"/>
    </row>
    <row r="369" spans="1:12" ht="15">
      <c r="A369" s="85"/>
      <c r="B369" s="85"/>
      <c r="C369" s="81"/>
      <c r="D369" s="81"/>
      <c r="E369" s="81"/>
      <c r="F369" s="81"/>
      <c r="G369" s="81"/>
      <c r="H369" s="111"/>
      <c r="I369" s="111"/>
      <c r="K369" s="111"/>
      <c r="L369" s="111"/>
    </row>
    <row r="370" spans="1:12" ht="15">
      <c r="A370" s="85"/>
      <c r="B370" s="85"/>
      <c r="C370" s="81"/>
      <c r="D370" s="81"/>
      <c r="E370" s="81"/>
      <c r="F370" s="81"/>
      <c r="G370" s="81"/>
      <c r="H370" s="111"/>
      <c r="I370" s="111"/>
      <c r="K370" s="111"/>
      <c r="L370" s="111"/>
    </row>
    <row r="371" spans="1:12" ht="15">
      <c r="A371" s="85"/>
      <c r="B371" s="85"/>
      <c r="C371" s="81"/>
      <c r="D371" s="81"/>
      <c r="E371" s="81"/>
      <c r="F371" s="81"/>
      <c r="G371" s="81"/>
      <c r="H371" s="111"/>
      <c r="I371" s="111"/>
      <c r="K371" s="111"/>
      <c r="L371" s="111"/>
    </row>
    <row r="372" spans="1:12" ht="15">
      <c r="A372" s="85"/>
      <c r="B372" s="85"/>
      <c r="C372" s="81"/>
      <c r="D372" s="81"/>
      <c r="E372" s="81"/>
      <c r="F372" s="81"/>
      <c r="G372" s="81"/>
      <c r="H372" s="111"/>
      <c r="I372" s="111"/>
      <c r="K372" s="111"/>
      <c r="L372" s="111"/>
    </row>
    <row r="373" spans="1:12" ht="15">
      <c r="A373" s="110"/>
      <c r="B373" s="110"/>
      <c r="C373" s="81"/>
      <c r="D373" s="81"/>
      <c r="E373" s="81"/>
      <c r="F373" s="81"/>
      <c r="G373" s="81"/>
      <c r="H373" s="111"/>
      <c r="I373" s="111"/>
      <c r="K373" s="111"/>
      <c r="L373" s="111"/>
    </row>
    <row r="374" spans="1:12" ht="15">
      <c r="A374" s="110"/>
      <c r="B374" s="110"/>
      <c r="C374" s="81"/>
      <c r="D374" s="81"/>
      <c r="E374" s="81"/>
      <c r="F374" s="81"/>
      <c r="G374" s="81"/>
      <c r="H374" s="111"/>
      <c r="I374" s="111"/>
      <c r="K374" s="111"/>
      <c r="L374" s="111"/>
    </row>
    <row r="375" spans="1:12" ht="15">
      <c r="A375" s="110"/>
      <c r="B375" s="110"/>
      <c r="C375" s="81"/>
      <c r="D375" s="81"/>
      <c r="E375" s="81"/>
      <c r="F375" s="81"/>
      <c r="G375" s="81"/>
      <c r="H375" s="111"/>
      <c r="I375" s="111"/>
      <c r="K375" s="111"/>
      <c r="L375" s="111"/>
    </row>
    <row r="376" spans="1:12" ht="15">
      <c r="A376" s="84"/>
      <c r="B376" s="84"/>
      <c r="C376" s="81"/>
      <c r="D376" s="81"/>
      <c r="E376" s="81"/>
      <c r="F376" s="81"/>
      <c r="G376" s="81"/>
      <c r="H376" s="82"/>
      <c r="I376" s="82"/>
      <c r="K376" s="82"/>
      <c r="L376" s="82"/>
    </row>
    <row r="377" spans="1:12" ht="15">
      <c r="A377" s="119"/>
      <c r="B377" s="119"/>
      <c r="C377" s="81"/>
      <c r="D377" s="81"/>
      <c r="E377" s="81"/>
      <c r="F377" s="81"/>
      <c r="G377" s="120"/>
      <c r="H377" s="82"/>
      <c r="I377" s="82"/>
      <c r="K377" s="82"/>
      <c r="L377" s="82"/>
    </row>
    <row r="378" spans="1:12" ht="15">
      <c r="A378" s="85"/>
      <c r="B378" s="85"/>
      <c r="C378" s="81"/>
      <c r="D378" s="81"/>
      <c r="E378" s="81"/>
      <c r="F378" s="81"/>
      <c r="G378" s="120"/>
      <c r="H378" s="82"/>
      <c r="I378" s="82"/>
      <c r="K378" s="82"/>
      <c r="L378" s="82"/>
    </row>
    <row r="379" spans="1:12" ht="15">
      <c r="A379" s="85"/>
      <c r="B379" s="85"/>
      <c r="C379" s="81"/>
      <c r="D379" s="81"/>
      <c r="E379" s="81"/>
      <c r="F379" s="81"/>
      <c r="G379" s="120"/>
      <c r="H379" s="111"/>
      <c r="I379" s="111"/>
      <c r="K379" s="111"/>
      <c r="L379" s="111"/>
    </row>
    <row r="380" spans="1:12" s="4" customFormat="1" ht="15">
      <c r="A380" s="85"/>
      <c r="B380" s="85"/>
      <c r="C380" s="81"/>
      <c r="D380" s="81"/>
      <c r="E380" s="81"/>
      <c r="F380" s="81"/>
      <c r="G380" s="120"/>
      <c r="H380" s="82"/>
      <c r="I380" s="82"/>
      <c r="K380" s="82"/>
      <c r="L380" s="82"/>
    </row>
    <row r="381" spans="1:12" s="4" customFormat="1" ht="15">
      <c r="A381" s="85"/>
      <c r="B381" s="85"/>
      <c r="C381" s="81"/>
      <c r="D381" s="81"/>
      <c r="E381" s="81"/>
      <c r="F381" s="81"/>
      <c r="G381" s="120"/>
      <c r="H381" s="111"/>
      <c r="I381" s="111"/>
      <c r="K381" s="111"/>
      <c r="L381" s="111"/>
    </row>
    <row r="382" spans="1:12" ht="15">
      <c r="A382" s="84"/>
      <c r="B382" s="84"/>
      <c r="C382" s="81"/>
      <c r="D382" s="81"/>
      <c r="E382" s="81"/>
      <c r="F382" s="81"/>
      <c r="G382" s="81"/>
      <c r="H382" s="82"/>
      <c r="I382" s="82"/>
      <c r="K382" s="82"/>
      <c r="L382" s="82"/>
    </row>
    <row r="383" spans="1:12" ht="15">
      <c r="A383" s="85"/>
      <c r="B383" s="85"/>
      <c r="C383" s="81"/>
      <c r="D383" s="81"/>
      <c r="E383" s="81"/>
      <c r="F383" s="81"/>
      <c r="G383" s="81"/>
      <c r="H383" s="82"/>
      <c r="I383" s="82"/>
      <c r="K383" s="82"/>
      <c r="L383" s="82"/>
    </row>
    <row r="384" spans="1:12" ht="15">
      <c r="A384" s="85"/>
      <c r="B384" s="85"/>
      <c r="C384" s="81"/>
      <c r="D384" s="81"/>
      <c r="E384" s="81"/>
      <c r="F384" s="81"/>
      <c r="G384" s="81"/>
      <c r="H384" s="82"/>
      <c r="I384" s="82"/>
      <c r="K384" s="82"/>
      <c r="L384" s="82"/>
    </row>
    <row r="385" spans="1:12" ht="15">
      <c r="A385" s="85"/>
      <c r="B385" s="85"/>
      <c r="C385" s="81"/>
      <c r="D385" s="81"/>
      <c r="E385" s="81"/>
      <c r="F385" s="81"/>
      <c r="G385" s="81"/>
      <c r="H385" s="111"/>
      <c r="I385" s="111"/>
      <c r="K385" s="111"/>
      <c r="L385" s="111"/>
    </row>
    <row r="386" spans="1:12" ht="15">
      <c r="A386" s="85"/>
      <c r="B386" s="85"/>
      <c r="C386" s="81"/>
      <c r="D386" s="81"/>
      <c r="E386" s="81"/>
      <c r="F386" s="81"/>
      <c r="G386" s="81"/>
      <c r="H386" s="111"/>
      <c r="I386" s="111"/>
      <c r="K386" s="111"/>
      <c r="L386" s="111"/>
    </row>
    <row r="387" spans="1:12" ht="15">
      <c r="A387" s="83"/>
      <c r="B387" s="83"/>
      <c r="C387" s="112"/>
      <c r="D387" s="112"/>
      <c r="E387" s="112"/>
      <c r="F387" s="117"/>
      <c r="G387" s="112"/>
      <c r="H387" s="116"/>
      <c r="I387" s="116"/>
      <c r="K387" s="116"/>
      <c r="L387" s="116"/>
    </row>
    <row r="388" spans="1:12" ht="15">
      <c r="A388" s="83"/>
      <c r="B388" s="83"/>
      <c r="C388" s="112"/>
      <c r="D388" s="112"/>
      <c r="E388" s="112"/>
      <c r="F388" s="117"/>
      <c r="G388" s="112"/>
      <c r="H388" s="116"/>
      <c r="I388" s="116"/>
      <c r="K388" s="116"/>
      <c r="L388" s="116"/>
    </row>
    <row r="389" spans="1:12" ht="15">
      <c r="A389" s="85"/>
      <c r="B389" s="85"/>
      <c r="C389" s="81"/>
      <c r="D389" s="81"/>
      <c r="E389" s="81"/>
      <c r="F389" s="86"/>
      <c r="G389" s="81"/>
      <c r="H389" s="82"/>
      <c r="I389" s="82"/>
      <c r="K389" s="82"/>
      <c r="L389" s="82"/>
    </row>
    <row r="390" spans="1:12" ht="15">
      <c r="A390" s="119"/>
      <c r="B390" s="119"/>
      <c r="C390" s="112"/>
      <c r="D390" s="112"/>
      <c r="E390" s="112"/>
      <c r="F390" s="117"/>
      <c r="G390" s="112"/>
      <c r="H390" s="116"/>
      <c r="I390" s="116"/>
      <c r="K390" s="116"/>
      <c r="L390" s="116"/>
    </row>
    <row r="391" spans="1:12" ht="15">
      <c r="A391" s="85"/>
      <c r="B391" s="85"/>
      <c r="C391" s="81"/>
      <c r="D391" s="81"/>
      <c r="E391" s="81"/>
      <c r="F391" s="86"/>
      <c r="G391" s="81"/>
      <c r="H391" s="82"/>
      <c r="I391" s="82"/>
      <c r="K391" s="82"/>
      <c r="L391" s="82"/>
    </row>
    <row r="392" spans="1:12" ht="15">
      <c r="A392" s="85"/>
      <c r="B392" s="85"/>
      <c r="C392" s="81"/>
      <c r="D392" s="81"/>
      <c r="E392" s="81"/>
      <c r="F392" s="86"/>
      <c r="G392" s="81"/>
      <c r="H392" s="82"/>
      <c r="I392" s="82"/>
      <c r="K392" s="82"/>
      <c r="L392" s="82"/>
    </row>
    <row r="393" spans="1:12" ht="15">
      <c r="A393" s="85"/>
      <c r="B393" s="85"/>
      <c r="C393" s="81"/>
      <c r="D393" s="81"/>
      <c r="E393" s="81"/>
      <c r="F393" s="86"/>
      <c r="G393" s="81"/>
      <c r="H393" s="82"/>
      <c r="I393" s="82"/>
      <c r="K393" s="82"/>
      <c r="L393" s="82"/>
    </row>
    <row r="394" spans="1:12" ht="15">
      <c r="A394" s="85"/>
      <c r="B394" s="85"/>
      <c r="C394" s="81"/>
      <c r="D394" s="81"/>
      <c r="E394" s="81"/>
      <c r="F394" s="86"/>
      <c r="G394" s="81"/>
      <c r="H394" s="82"/>
      <c r="I394" s="82"/>
      <c r="K394" s="82"/>
      <c r="L394" s="82"/>
    </row>
    <row r="395" spans="1:12" ht="15">
      <c r="A395" s="85"/>
      <c r="B395" s="85"/>
      <c r="C395" s="81"/>
      <c r="D395" s="81"/>
      <c r="E395" s="81"/>
      <c r="F395" s="86"/>
      <c r="G395" s="81"/>
      <c r="H395" s="111"/>
      <c r="I395" s="111"/>
      <c r="K395" s="111"/>
      <c r="L395" s="111"/>
    </row>
    <row r="396" spans="1:12" ht="14.25">
      <c r="A396" s="115"/>
      <c r="B396" s="115"/>
      <c r="C396" s="112"/>
      <c r="D396" s="112"/>
      <c r="E396" s="112"/>
      <c r="F396" s="112"/>
      <c r="G396" s="112"/>
      <c r="H396" s="116"/>
      <c r="I396" s="116"/>
      <c r="K396" s="116"/>
      <c r="L396" s="116"/>
    </row>
    <row r="397" spans="1:12" s="4" customFormat="1" ht="15">
      <c r="A397" s="83"/>
      <c r="B397" s="83"/>
      <c r="C397" s="112"/>
      <c r="D397" s="112"/>
      <c r="E397" s="112"/>
      <c r="F397" s="112"/>
      <c r="G397" s="121"/>
      <c r="H397" s="116"/>
      <c r="I397" s="116"/>
      <c r="K397" s="116"/>
      <c r="L397" s="116"/>
    </row>
    <row r="398" spans="1:12" ht="15">
      <c r="A398" s="83"/>
      <c r="B398" s="83"/>
      <c r="C398" s="112"/>
      <c r="D398" s="112"/>
      <c r="E398" s="112"/>
      <c r="F398" s="112"/>
      <c r="G398" s="112"/>
      <c r="H398" s="116"/>
      <c r="I398" s="116"/>
      <c r="K398" s="116"/>
      <c r="L398" s="116"/>
    </row>
    <row r="399" spans="1:12" ht="15">
      <c r="A399" s="85"/>
      <c r="B399" s="85"/>
      <c r="C399" s="81"/>
      <c r="D399" s="81"/>
      <c r="E399" s="81"/>
      <c r="F399" s="81"/>
      <c r="G399" s="81"/>
      <c r="H399" s="82"/>
      <c r="I399" s="82"/>
      <c r="K399" s="82"/>
      <c r="L399" s="82"/>
    </row>
    <row r="400" spans="1:12" ht="15">
      <c r="A400" s="85"/>
      <c r="B400" s="85"/>
      <c r="C400" s="81"/>
      <c r="D400" s="81"/>
      <c r="E400" s="81"/>
      <c r="F400" s="81"/>
      <c r="G400" s="81"/>
      <c r="H400" s="82"/>
      <c r="I400" s="82"/>
      <c r="K400" s="82"/>
      <c r="L400" s="82"/>
    </row>
    <row r="401" spans="1:12" ht="15">
      <c r="A401" s="85"/>
      <c r="B401" s="85"/>
      <c r="C401" s="81"/>
      <c r="D401" s="81"/>
      <c r="E401" s="81"/>
      <c r="F401" s="81"/>
      <c r="G401" s="81"/>
      <c r="H401" s="82"/>
      <c r="I401" s="82"/>
      <c r="K401" s="82"/>
      <c r="L401" s="82"/>
    </row>
    <row r="402" spans="1:12" ht="15">
      <c r="A402" s="85"/>
      <c r="B402" s="85"/>
      <c r="C402" s="81"/>
      <c r="D402" s="81"/>
      <c r="E402" s="81"/>
      <c r="F402" s="81"/>
      <c r="G402" s="81"/>
      <c r="H402" s="111"/>
      <c r="I402" s="111"/>
      <c r="K402" s="111"/>
      <c r="L402" s="111"/>
    </row>
    <row r="403" spans="1:12" ht="15">
      <c r="A403" s="85"/>
      <c r="B403" s="85"/>
      <c r="C403" s="81"/>
      <c r="D403" s="81"/>
      <c r="E403" s="81"/>
      <c r="F403" s="81"/>
      <c r="G403" s="81"/>
      <c r="H403" s="111"/>
      <c r="I403" s="111"/>
      <c r="K403" s="111"/>
      <c r="L403" s="111"/>
    </row>
    <row r="404" spans="1:12" ht="15">
      <c r="A404" s="85"/>
      <c r="B404" s="85"/>
      <c r="C404" s="81"/>
      <c r="D404" s="81"/>
      <c r="E404" s="81"/>
      <c r="F404" s="81"/>
      <c r="G404" s="81"/>
      <c r="H404" s="111"/>
      <c r="I404" s="111"/>
      <c r="K404" s="111"/>
      <c r="L404" s="111"/>
    </row>
    <row r="405" spans="1:12" ht="15">
      <c r="A405" s="85"/>
      <c r="B405" s="85"/>
      <c r="C405" s="81"/>
      <c r="D405" s="81"/>
      <c r="E405" s="81"/>
      <c r="F405" s="81"/>
      <c r="G405" s="81"/>
      <c r="H405" s="111"/>
      <c r="I405" s="111"/>
      <c r="K405" s="111"/>
      <c r="L405" s="111"/>
    </row>
    <row r="406" spans="1:12" ht="15">
      <c r="A406" s="85"/>
      <c r="B406" s="85"/>
      <c r="C406" s="81"/>
      <c r="D406" s="81"/>
      <c r="E406" s="81"/>
      <c r="F406" s="81"/>
      <c r="G406" s="81"/>
      <c r="H406" s="82"/>
      <c r="I406" s="82"/>
      <c r="K406" s="82"/>
      <c r="L406" s="82"/>
    </row>
    <row r="407" spans="1:12" ht="15">
      <c r="A407" s="85"/>
      <c r="B407" s="85"/>
      <c r="C407" s="81"/>
      <c r="D407" s="81"/>
      <c r="E407" s="81"/>
      <c r="F407" s="81"/>
      <c r="G407" s="81"/>
      <c r="H407" s="111"/>
      <c r="I407" s="111"/>
      <c r="K407" s="111"/>
      <c r="L407" s="111"/>
    </row>
    <row r="408" spans="1:12" ht="15">
      <c r="A408" s="85"/>
      <c r="B408" s="85"/>
      <c r="C408" s="81"/>
      <c r="D408" s="81"/>
      <c r="E408" s="81"/>
      <c r="F408" s="81"/>
      <c r="G408" s="81"/>
      <c r="H408" s="111"/>
      <c r="I408" s="111"/>
      <c r="K408" s="111"/>
      <c r="L408" s="111"/>
    </row>
    <row r="409" spans="1:12" ht="15">
      <c r="A409" s="83"/>
      <c r="B409" s="83"/>
      <c r="C409" s="81"/>
      <c r="D409" s="81"/>
      <c r="E409" s="81"/>
      <c r="F409" s="81"/>
      <c r="G409" s="81"/>
      <c r="H409" s="82"/>
      <c r="I409" s="82"/>
      <c r="K409" s="82"/>
      <c r="L409" s="82"/>
    </row>
    <row r="410" spans="1:12" ht="15">
      <c r="A410" s="84"/>
      <c r="B410" s="84"/>
      <c r="C410" s="81"/>
      <c r="D410" s="81"/>
      <c r="E410" s="81"/>
      <c r="F410" s="81"/>
      <c r="G410" s="81"/>
      <c r="H410" s="82"/>
      <c r="I410" s="82"/>
      <c r="K410" s="82"/>
      <c r="L410" s="82"/>
    </row>
    <row r="411" spans="1:12" ht="15">
      <c r="A411" s="85"/>
      <c r="B411" s="85"/>
      <c r="C411" s="81"/>
      <c r="D411" s="81"/>
      <c r="E411" s="81"/>
      <c r="F411" s="81"/>
      <c r="G411" s="81"/>
      <c r="H411" s="82"/>
      <c r="I411" s="82"/>
      <c r="K411" s="82"/>
      <c r="L411" s="82"/>
    </row>
    <row r="412" spans="1:12" ht="15">
      <c r="A412" s="85"/>
      <c r="B412" s="85"/>
      <c r="C412" s="81"/>
      <c r="D412" s="81"/>
      <c r="E412" s="81"/>
      <c r="F412" s="81"/>
      <c r="G412" s="81"/>
      <c r="H412" s="82"/>
      <c r="I412" s="82"/>
      <c r="K412" s="82"/>
      <c r="L412" s="82"/>
    </row>
    <row r="413" spans="1:12" ht="15">
      <c r="A413" s="85"/>
      <c r="B413" s="85"/>
      <c r="C413" s="81"/>
      <c r="D413" s="81"/>
      <c r="E413" s="81"/>
      <c r="F413" s="81"/>
      <c r="G413" s="81"/>
      <c r="H413" s="111"/>
      <c r="I413" s="111"/>
      <c r="K413" s="111"/>
      <c r="L413" s="111"/>
    </row>
    <row r="414" spans="1:12" ht="15">
      <c r="A414" s="85"/>
      <c r="B414" s="85"/>
      <c r="C414" s="81"/>
      <c r="D414" s="81"/>
      <c r="E414" s="81"/>
      <c r="F414" s="81"/>
      <c r="G414" s="81"/>
      <c r="H414" s="111"/>
      <c r="I414" s="111"/>
      <c r="K414" s="111"/>
      <c r="L414" s="111"/>
    </row>
    <row r="415" spans="1:12" ht="15">
      <c r="A415" s="85"/>
      <c r="B415" s="85"/>
      <c r="C415" s="81"/>
      <c r="D415" s="81"/>
      <c r="E415" s="81"/>
      <c r="F415" s="81"/>
      <c r="G415" s="81"/>
      <c r="H415" s="111"/>
      <c r="I415" s="111"/>
      <c r="K415" s="111"/>
      <c r="L415" s="111"/>
    </row>
    <row r="416" spans="1:12" ht="15">
      <c r="A416" s="85"/>
      <c r="B416" s="85"/>
      <c r="C416" s="81"/>
      <c r="D416" s="81"/>
      <c r="E416" s="81"/>
      <c r="F416" s="81"/>
      <c r="G416" s="81"/>
      <c r="H416" s="82"/>
      <c r="I416" s="82"/>
      <c r="K416" s="82"/>
      <c r="L416" s="82"/>
    </row>
    <row r="417" spans="1:12" ht="15">
      <c r="A417" s="85"/>
      <c r="B417" s="85"/>
      <c r="C417" s="81"/>
      <c r="D417" s="81"/>
      <c r="E417" s="81"/>
      <c r="F417" s="81"/>
      <c r="G417" s="81"/>
      <c r="H417" s="111"/>
      <c r="I417" s="111"/>
      <c r="K417" s="111"/>
      <c r="L417" s="111"/>
    </row>
    <row r="418" spans="1:12" ht="15">
      <c r="A418" s="85"/>
      <c r="B418" s="85"/>
      <c r="C418" s="81"/>
      <c r="D418" s="81"/>
      <c r="E418" s="81"/>
      <c r="F418" s="81"/>
      <c r="G418" s="81"/>
      <c r="H418" s="111"/>
      <c r="I418" s="111"/>
      <c r="K418" s="111"/>
      <c r="L418" s="111"/>
    </row>
    <row r="419" spans="1:12" ht="15">
      <c r="A419" s="83"/>
      <c r="B419" s="83"/>
      <c r="C419" s="81"/>
      <c r="D419" s="81"/>
      <c r="E419" s="81"/>
      <c r="F419" s="81"/>
      <c r="G419" s="81"/>
      <c r="H419" s="82"/>
      <c r="I419" s="82"/>
      <c r="K419" s="82"/>
      <c r="L419" s="82"/>
    </row>
    <row r="420" spans="1:12" ht="15">
      <c r="A420" s="84"/>
      <c r="B420" s="84"/>
      <c r="C420" s="81"/>
      <c r="D420" s="81"/>
      <c r="E420" s="81"/>
      <c r="F420" s="81"/>
      <c r="G420" s="81"/>
      <c r="H420" s="82"/>
      <c r="I420" s="82"/>
      <c r="K420" s="82"/>
      <c r="L420" s="82"/>
    </row>
    <row r="421" spans="1:12" ht="15">
      <c r="A421" s="85"/>
      <c r="B421" s="85"/>
      <c r="C421" s="81"/>
      <c r="D421" s="81"/>
      <c r="E421" s="81"/>
      <c r="F421" s="81"/>
      <c r="G421" s="81"/>
      <c r="H421" s="82"/>
      <c r="I421" s="82"/>
      <c r="K421" s="82"/>
      <c r="L421" s="82"/>
    </row>
    <row r="422" spans="1:12" ht="15">
      <c r="A422" s="85"/>
      <c r="B422" s="85"/>
      <c r="C422" s="81"/>
      <c r="D422" s="81"/>
      <c r="E422" s="81"/>
      <c r="F422" s="81"/>
      <c r="G422" s="81"/>
      <c r="H422" s="82"/>
      <c r="I422" s="82"/>
      <c r="K422" s="82"/>
      <c r="L422" s="82"/>
    </row>
    <row r="423" spans="1:12" ht="15">
      <c r="A423" s="85"/>
      <c r="B423" s="85"/>
      <c r="C423" s="81"/>
      <c r="D423" s="81"/>
      <c r="E423" s="81"/>
      <c r="F423" s="81"/>
      <c r="G423" s="81"/>
      <c r="H423" s="111"/>
      <c r="I423" s="111"/>
      <c r="K423" s="111"/>
      <c r="L423" s="111"/>
    </row>
    <row r="424" spans="1:12" ht="15">
      <c r="A424" s="85"/>
      <c r="B424" s="85"/>
      <c r="C424" s="81"/>
      <c r="D424" s="81"/>
      <c r="E424" s="81"/>
      <c r="F424" s="81"/>
      <c r="G424" s="81"/>
      <c r="H424" s="111"/>
      <c r="I424" s="111"/>
      <c r="K424" s="111"/>
      <c r="L424" s="111"/>
    </row>
    <row r="425" spans="1:12" ht="15">
      <c r="A425" s="85"/>
      <c r="B425" s="85"/>
      <c r="C425" s="81"/>
      <c r="D425" s="81"/>
      <c r="E425" s="81"/>
      <c r="F425" s="81"/>
      <c r="G425" s="81"/>
      <c r="H425" s="82"/>
      <c r="I425" s="82"/>
      <c r="K425" s="82"/>
      <c r="L425" s="82"/>
    </row>
    <row r="426" spans="1:12" ht="15">
      <c r="A426" s="85"/>
      <c r="B426" s="85"/>
      <c r="C426" s="81"/>
      <c r="D426" s="81"/>
      <c r="E426" s="81"/>
      <c r="F426" s="81"/>
      <c r="G426" s="81"/>
      <c r="H426" s="111"/>
      <c r="I426" s="111"/>
      <c r="K426" s="111"/>
      <c r="L426" s="111"/>
    </row>
    <row r="427" spans="1:12" ht="15">
      <c r="A427" s="85"/>
      <c r="B427" s="85"/>
      <c r="C427" s="81"/>
      <c r="D427" s="81"/>
      <c r="E427" s="81"/>
      <c r="F427" s="81"/>
      <c r="G427" s="81"/>
      <c r="H427" s="111"/>
      <c r="I427" s="111"/>
      <c r="K427" s="111"/>
      <c r="L427" s="111"/>
    </row>
    <row r="428" spans="1:12" ht="15">
      <c r="A428" s="83"/>
      <c r="B428" s="83"/>
      <c r="C428" s="81"/>
      <c r="D428" s="81"/>
      <c r="E428" s="81"/>
      <c r="F428" s="81"/>
      <c r="G428" s="81"/>
      <c r="H428" s="82"/>
      <c r="I428" s="82"/>
      <c r="K428" s="82"/>
      <c r="L428" s="82"/>
    </row>
    <row r="429" spans="1:12" ht="15">
      <c r="A429" s="84"/>
      <c r="B429" s="84"/>
      <c r="C429" s="81"/>
      <c r="D429" s="81"/>
      <c r="E429" s="81"/>
      <c r="F429" s="81"/>
      <c r="G429" s="81"/>
      <c r="H429" s="82"/>
      <c r="I429" s="82"/>
      <c r="K429" s="82"/>
      <c r="L429" s="82"/>
    </row>
    <row r="430" spans="1:12" ht="15">
      <c r="A430" s="85"/>
      <c r="B430" s="85"/>
      <c r="C430" s="81"/>
      <c r="D430" s="81"/>
      <c r="E430" s="81"/>
      <c r="F430" s="81"/>
      <c r="G430" s="81"/>
      <c r="H430" s="82"/>
      <c r="I430" s="82"/>
      <c r="K430" s="82"/>
      <c r="L430" s="82"/>
    </row>
    <row r="431" spans="1:12" ht="15">
      <c r="A431" s="85"/>
      <c r="B431" s="85"/>
      <c r="C431" s="81"/>
      <c r="D431" s="81"/>
      <c r="E431" s="81"/>
      <c r="F431" s="81"/>
      <c r="G431" s="81"/>
      <c r="H431" s="82"/>
      <c r="I431" s="82"/>
      <c r="K431" s="82"/>
      <c r="L431" s="82"/>
    </row>
    <row r="432" spans="1:12" ht="15">
      <c r="A432" s="85"/>
      <c r="B432" s="85"/>
      <c r="C432" s="81"/>
      <c r="D432" s="81"/>
      <c r="E432" s="81"/>
      <c r="F432" s="81"/>
      <c r="G432" s="81"/>
      <c r="H432" s="111"/>
      <c r="I432" s="111"/>
      <c r="K432" s="111"/>
      <c r="L432" s="111"/>
    </row>
    <row r="433" spans="1:12" ht="15">
      <c r="A433" s="85"/>
      <c r="B433" s="85"/>
      <c r="C433" s="81"/>
      <c r="D433" s="81"/>
      <c r="E433" s="81"/>
      <c r="F433" s="81"/>
      <c r="G433" s="81"/>
      <c r="H433" s="111"/>
      <c r="I433" s="111"/>
      <c r="K433" s="111"/>
      <c r="L433" s="111"/>
    </row>
    <row r="434" spans="1:12" ht="15">
      <c r="A434" s="85"/>
      <c r="B434" s="85"/>
      <c r="C434" s="81"/>
      <c r="D434" s="81"/>
      <c r="E434" s="81"/>
      <c r="F434" s="81"/>
      <c r="G434" s="81"/>
      <c r="H434" s="82"/>
      <c r="I434" s="82"/>
      <c r="K434" s="82"/>
      <c r="L434" s="82"/>
    </row>
    <row r="435" spans="1:12" ht="15">
      <c r="A435" s="85"/>
      <c r="B435" s="85"/>
      <c r="C435" s="81"/>
      <c r="D435" s="81"/>
      <c r="E435" s="81"/>
      <c r="F435" s="81"/>
      <c r="G435" s="81"/>
      <c r="H435" s="111"/>
      <c r="I435" s="111"/>
      <c r="K435" s="111"/>
      <c r="L435" s="111"/>
    </row>
    <row r="436" spans="1:12" ht="15">
      <c r="A436" s="85"/>
      <c r="B436" s="85"/>
      <c r="C436" s="81"/>
      <c r="D436" s="81"/>
      <c r="E436" s="81"/>
      <c r="F436" s="81"/>
      <c r="G436" s="81"/>
      <c r="H436" s="111"/>
      <c r="I436" s="111"/>
      <c r="K436" s="111"/>
      <c r="L436" s="111"/>
    </row>
    <row r="437" spans="1:12" ht="14.25">
      <c r="A437" s="115"/>
      <c r="B437" s="115"/>
      <c r="C437" s="112"/>
      <c r="D437" s="112"/>
      <c r="E437" s="112"/>
      <c r="F437" s="112"/>
      <c r="G437" s="112"/>
      <c r="H437" s="116"/>
      <c r="I437" s="116"/>
      <c r="K437" s="116"/>
      <c r="L437" s="116"/>
    </row>
    <row r="438" spans="1:12" ht="15">
      <c r="A438" s="85"/>
      <c r="B438" s="85"/>
      <c r="C438" s="81"/>
      <c r="D438" s="81"/>
      <c r="E438" s="81"/>
      <c r="F438" s="81"/>
      <c r="G438" s="81"/>
      <c r="H438" s="82"/>
      <c r="I438" s="82"/>
      <c r="K438" s="82"/>
      <c r="L438" s="82"/>
    </row>
    <row r="439" spans="1:12" ht="15">
      <c r="A439" s="85"/>
      <c r="B439" s="85"/>
      <c r="C439" s="81"/>
      <c r="D439" s="81"/>
      <c r="E439" s="81"/>
      <c r="F439" s="81"/>
      <c r="G439" s="81"/>
      <c r="H439" s="82"/>
      <c r="I439" s="82"/>
      <c r="K439" s="82"/>
      <c r="L439" s="82"/>
    </row>
    <row r="440" spans="1:12" ht="15">
      <c r="A440" s="85"/>
      <c r="B440" s="85"/>
      <c r="C440" s="81"/>
      <c r="D440" s="81"/>
      <c r="E440" s="81"/>
      <c r="F440" s="81"/>
      <c r="G440" s="81"/>
      <c r="H440" s="82"/>
      <c r="I440" s="82"/>
      <c r="K440" s="82"/>
      <c r="L440" s="82"/>
    </row>
    <row r="441" spans="1:12" ht="15">
      <c r="A441" s="85"/>
      <c r="B441" s="85"/>
      <c r="C441" s="81"/>
      <c r="D441" s="81"/>
      <c r="E441" s="81"/>
      <c r="F441" s="81"/>
      <c r="G441" s="81"/>
      <c r="H441" s="111"/>
      <c r="I441" s="111"/>
      <c r="K441" s="111"/>
      <c r="L441" s="111"/>
    </row>
    <row r="442" spans="1:12" ht="15">
      <c r="A442" s="85"/>
      <c r="B442" s="85"/>
      <c r="C442" s="81"/>
      <c r="D442" s="81"/>
      <c r="E442" s="81"/>
      <c r="F442" s="81"/>
      <c r="G442" s="81"/>
      <c r="H442" s="111"/>
      <c r="I442" s="111"/>
      <c r="K442" s="111"/>
      <c r="L442" s="111"/>
    </row>
    <row r="443" spans="1:12" ht="15">
      <c r="A443" s="85"/>
      <c r="B443" s="85"/>
      <c r="C443" s="81"/>
      <c r="D443" s="81"/>
      <c r="E443" s="81"/>
      <c r="F443" s="81"/>
      <c r="G443" s="81"/>
      <c r="H443" s="111"/>
      <c r="I443" s="111"/>
      <c r="K443" s="111"/>
      <c r="L443" s="111"/>
    </row>
    <row r="444" spans="1:12" ht="15">
      <c r="A444" s="85"/>
      <c r="B444" s="85"/>
      <c r="C444" s="81"/>
      <c r="D444" s="81"/>
      <c r="E444" s="81"/>
      <c r="F444" s="81"/>
      <c r="G444" s="81"/>
      <c r="H444" s="111"/>
      <c r="I444" s="111"/>
      <c r="K444" s="111"/>
      <c r="L444" s="111"/>
    </row>
    <row r="445" spans="1:12" ht="15">
      <c r="A445" s="85"/>
      <c r="B445" s="85"/>
      <c r="C445" s="81"/>
      <c r="D445" s="81"/>
      <c r="E445" s="81"/>
      <c r="F445" s="81"/>
      <c r="G445" s="81"/>
      <c r="H445" s="82"/>
      <c r="I445" s="82"/>
      <c r="K445" s="82"/>
      <c r="L445" s="82"/>
    </row>
    <row r="446" spans="1:12" ht="15">
      <c r="A446" s="85"/>
      <c r="B446" s="85"/>
      <c r="C446" s="81"/>
      <c r="D446" s="81"/>
      <c r="E446" s="81"/>
      <c r="F446" s="81"/>
      <c r="G446" s="81"/>
      <c r="H446" s="111"/>
      <c r="I446" s="111"/>
      <c r="K446" s="111"/>
      <c r="L446" s="111"/>
    </row>
    <row r="447" spans="1:12" ht="15">
      <c r="A447" s="85"/>
      <c r="B447" s="85"/>
      <c r="C447" s="81"/>
      <c r="D447" s="81"/>
      <c r="E447" s="81"/>
      <c r="F447" s="81"/>
      <c r="G447" s="81"/>
      <c r="H447" s="111"/>
      <c r="I447" s="111"/>
      <c r="K447" s="111"/>
      <c r="L447" s="111"/>
    </row>
    <row r="448" spans="1:12" ht="15">
      <c r="A448" s="84"/>
      <c r="B448" s="84"/>
      <c r="C448" s="81"/>
      <c r="D448" s="81"/>
      <c r="E448" s="81"/>
      <c r="F448" s="86"/>
      <c r="G448" s="81"/>
      <c r="H448" s="82"/>
      <c r="I448" s="82"/>
      <c r="K448" s="82"/>
      <c r="L448" s="82"/>
    </row>
    <row r="449" spans="1:12" ht="15">
      <c r="A449" s="83"/>
      <c r="B449" s="83"/>
      <c r="C449" s="81"/>
      <c r="D449" s="81"/>
      <c r="E449" s="81"/>
      <c r="F449" s="86"/>
      <c r="G449" s="81"/>
      <c r="H449" s="82"/>
      <c r="I449" s="82"/>
      <c r="K449" s="82"/>
      <c r="L449" s="82"/>
    </row>
    <row r="450" spans="1:12" ht="15">
      <c r="A450" s="85"/>
      <c r="B450" s="85"/>
      <c r="C450" s="81"/>
      <c r="D450" s="81"/>
      <c r="E450" s="81"/>
      <c r="F450" s="86"/>
      <c r="G450" s="81"/>
      <c r="H450" s="82"/>
      <c r="I450" s="82"/>
      <c r="K450" s="82"/>
      <c r="L450" s="82"/>
    </row>
    <row r="451" spans="1:12" ht="15">
      <c r="A451" s="85"/>
      <c r="B451" s="85"/>
      <c r="C451" s="81"/>
      <c r="D451" s="81"/>
      <c r="E451" s="81"/>
      <c r="F451" s="86"/>
      <c r="G451" s="81"/>
      <c r="H451" s="82"/>
      <c r="I451" s="82"/>
      <c r="K451" s="82"/>
      <c r="L451" s="82"/>
    </row>
    <row r="452" spans="1:12" ht="15">
      <c r="A452" s="85"/>
      <c r="B452" s="85"/>
      <c r="C452" s="81"/>
      <c r="D452" s="81"/>
      <c r="E452" s="81"/>
      <c r="F452" s="86"/>
      <c r="G452" s="81"/>
      <c r="H452" s="111"/>
      <c r="I452" s="111"/>
      <c r="K452" s="111"/>
      <c r="L452" s="111"/>
    </row>
    <row r="453" spans="1:12" ht="15">
      <c r="A453" s="85"/>
      <c r="B453" s="85"/>
      <c r="C453" s="81"/>
      <c r="D453" s="81"/>
      <c r="E453" s="81"/>
      <c r="F453" s="86"/>
      <c r="G453" s="81"/>
      <c r="H453" s="111"/>
      <c r="I453" s="111"/>
      <c r="K453" s="111"/>
      <c r="L453" s="111"/>
    </row>
    <row r="454" spans="1:12" ht="15">
      <c r="A454" s="85"/>
      <c r="B454" s="85"/>
      <c r="C454" s="81"/>
      <c r="D454" s="81"/>
      <c r="E454" s="81"/>
      <c r="F454" s="86"/>
      <c r="G454" s="81"/>
      <c r="H454" s="111"/>
      <c r="I454" s="111"/>
      <c r="K454" s="111"/>
      <c r="L454" s="111"/>
    </row>
    <row r="455" spans="1:12" ht="15">
      <c r="A455" s="85"/>
      <c r="B455" s="85"/>
      <c r="C455" s="81"/>
      <c r="D455" s="81"/>
      <c r="E455" s="81"/>
      <c r="F455" s="86"/>
      <c r="G455" s="81"/>
      <c r="H455" s="82"/>
      <c r="I455" s="82"/>
      <c r="K455" s="82"/>
      <c r="L455" s="82"/>
    </row>
    <row r="456" spans="1:12" ht="15">
      <c r="A456" s="85"/>
      <c r="B456" s="85"/>
      <c r="C456" s="81"/>
      <c r="D456" s="81"/>
      <c r="E456" s="81"/>
      <c r="F456" s="86"/>
      <c r="G456" s="81"/>
      <c r="H456" s="111"/>
      <c r="I456" s="111"/>
      <c r="K456" s="111"/>
      <c r="L456" s="111"/>
    </row>
    <row r="457" spans="1:12" ht="15">
      <c r="A457" s="85"/>
      <c r="B457" s="85"/>
      <c r="C457" s="81"/>
      <c r="D457" s="81"/>
      <c r="E457" s="81"/>
      <c r="F457" s="86"/>
      <c r="G457" s="81"/>
      <c r="H457" s="111"/>
      <c r="I457" s="111"/>
      <c r="K457" s="111"/>
      <c r="L457" s="111"/>
    </row>
    <row r="458" spans="1:12" ht="14.25">
      <c r="A458" s="80"/>
      <c r="B458" s="80"/>
      <c r="C458" s="112"/>
      <c r="D458" s="112"/>
      <c r="E458" s="112"/>
      <c r="F458" s="112"/>
      <c r="G458" s="112"/>
      <c r="H458" s="116"/>
      <c r="I458" s="116"/>
      <c r="K458" s="116"/>
      <c r="L458" s="116"/>
    </row>
    <row r="459" spans="1:12" ht="15">
      <c r="A459" s="115"/>
      <c r="B459" s="115"/>
      <c r="C459" s="81"/>
      <c r="D459" s="81"/>
      <c r="E459" s="81"/>
      <c r="F459" s="81"/>
      <c r="G459" s="81"/>
      <c r="H459" s="82"/>
      <c r="I459" s="82"/>
      <c r="K459" s="82"/>
      <c r="L459" s="82"/>
    </row>
    <row r="460" spans="1:12" ht="15">
      <c r="A460" s="84"/>
      <c r="B460" s="84"/>
      <c r="C460" s="81"/>
      <c r="D460" s="81"/>
      <c r="E460" s="81"/>
      <c r="F460" s="81"/>
      <c r="G460" s="81"/>
      <c r="H460" s="82"/>
      <c r="I460" s="82"/>
      <c r="K460" s="82"/>
      <c r="L460" s="82"/>
    </row>
    <row r="461" spans="1:12" ht="15">
      <c r="A461" s="83"/>
      <c r="B461" s="83"/>
      <c r="C461" s="81"/>
      <c r="D461" s="81"/>
      <c r="E461" s="81"/>
      <c r="F461" s="81"/>
      <c r="G461" s="81"/>
      <c r="H461" s="82"/>
      <c r="I461" s="82"/>
      <c r="K461" s="82"/>
      <c r="L461" s="82"/>
    </row>
    <row r="462" spans="1:12" ht="15">
      <c r="A462" s="84"/>
      <c r="B462" s="84"/>
      <c r="C462" s="81"/>
      <c r="D462" s="81"/>
      <c r="E462" s="81"/>
      <c r="F462" s="81"/>
      <c r="G462" s="81"/>
      <c r="H462" s="82"/>
      <c r="I462" s="82"/>
      <c r="K462" s="82"/>
      <c r="L462" s="82"/>
    </row>
    <row r="463" spans="1:12" ht="14.25">
      <c r="A463" s="115"/>
      <c r="B463" s="115"/>
      <c r="C463" s="112"/>
      <c r="D463" s="112"/>
      <c r="E463" s="112"/>
      <c r="F463" s="112"/>
      <c r="G463" s="112"/>
      <c r="H463" s="116"/>
      <c r="I463" s="116"/>
      <c r="K463" s="116"/>
      <c r="L463" s="116"/>
    </row>
    <row r="464" spans="1:12" ht="15">
      <c r="A464" s="85"/>
      <c r="B464" s="85"/>
      <c r="C464" s="81"/>
      <c r="D464" s="81"/>
      <c r="E464" s="81"/>
      <c r="F464" s="81"/>
      <c r="G464" s="81"/>
      <c r="H464" s="82"/>
      <c r="I464" s="82"/>
      <c r="K464" s="82"/>
      <c r="L464" s="82"/>
    </row>
    <row r="465" spans="1:12" ht="15">
      <c r="A465" s="85"/>
      <c r="B465" s="85"/>
      <c r="C465" s="81"/>
      <c r="D465" s="81"/>
      <c r="E465" s="81"/>
      <c r="F465" s="81"/>
      <c r="G465" s="81"/>
      <c r="H465" s="111"/>
      <c r="I465" s="111"/>
      <c r="K465" s="111"/>
      <c r="L465" s="111"/>
    </row>
    <row r="466" spans="1:12" ht="14.25">
      <c r="A466" s="115"/>
      <c r="B466" s="115"/>
      <c r="C466" s="112"/>
      <c r="D466" s="112"/>
      <c r="E466" s="112"/>
      <c r="F466" s="112"/>
      <c r="G466" s="112"/>
      <c r="H466" s="116"/>
      <c r="I466" s="116"/>
      <c r="K466" s="116"/>
      <c r="L466" s="116"/>
    </row>
    <row r="467" spans="1:12" ht="15">
      <c r="A467" s="83"/>
      <c r="B467" s="83"/>
      <c r="C467" s="112"/>
      <c r="D467" s="112"/>
      <c r="E467" s="112"/>
      <c r="F467" s="112"/>
      <c r="G467" s="112"/>
      <c r="H467" s="116"/>
      <c r="I467" s="116"/>
      <c r="K467" s="116"/>
      <c r="L467" s="116"/>
    </row>
    <row r="468" spans="1:12" ht="15">
      <c r="A468" s="83"/>
      <c r="B468" s="83"/>
      <c r="C468" s="112"/>
      <c r="D468" s="112"/>
      <c r="E468" s="112"/>
      <c r="F468" s="112"/>
      <c r="G468" s="112"/>
      <c r="H468" s="116"/>
      <c r="I468" s="116"/>
      <c r="K468" s="116"/>
      <c r="L468" s="116"/>
    </row>
    <row r="469" spans="1:12" ht="15">
      <c r="A469" s="83"/>
      <c r="B469" s="83"/>
      <c r="C469" s="81"/>
      <c r="D469" s="81"/>
      <c r="E469" s="81"/>
      <c r="F469" s="81"/>
      <c r="G469" s="81"/>
      <c r="H469" s="82"/>
      <c r="I469" s="82"/>
      <c r="K469" s="82"/>
      <c r="L469" s="82"/>
    </row>
    <row r="470" spans="1:12" ht="15">
      <c r="A470" s="110"/>
      <c r="B470" s="110"/>
      <c r="C470" s="81"/>
      <c r="D470" s="81"/>
      <c r="E470" s="81"/>
      <c r="F470" s="81"/>
      <c r="G470" s="81"/>
      <c r="H470" s="82"/>
      <c r="I470" s="82"/>
      <c r="K470" s="82"/>
      <c r="L470" s="82"/>
    </row>
    <row r="471" spans="1:12" ht="15">
      <c r="A471" s="85"/>
      <c r="B471" s="85"/>
      <c r="C471" s="81"/>
      <c r="D471" s="81"/>
      <c r="E471" s="81"/>
      <c r="F471" s="81"/>
      <c r="G471" s="81"/>
      <c r="H471" s="82"/>
      <c r="I471" s="82"/>
      <c r="K471" s="82"/>
      <c r="L471" s="82"/>
    </row>
    <row r="472" spans="1:12" ht="15">
      <c r="A472" s="85"/>
      <c r="B472" s="85"/>
      <c r="C472" s="81"/>
      <c r="D472" s="81"/>
      <c r="E472" s="81"/>
      <c r="F472" s="81"/>
      <c r="G472" s="81"/>
      <c r="H472" s="82"/>
      <c r="I472" s="82"/>
      <c r="K472" s="82"/>
      <c r="L472" s="82"/>
    </row>
    <row r="473" spans="1:12" ht="15">
      <c r="A473" s="85"/>
      <c r="B473" s="85"/>
      <c r="C473" s="81"/>
      <c r="D473" s="81"/>
      <c r="E473" s="81"/>
      <c r="F473" s="81"/>
      <c r="G473" s="81"/>
      <c r="H473" s="82"/>
      <c r="I473" s="82"/>
      <c r="K473" s="82"/>
      <c r="L473" s="82"/>
    </row>
    <row r="474" spans="1:12" ht="15">
      <c r="A474" s="85"/>
      <c r="B474" s="85"/>
      <c r="C474" s="81"/>
      <c r="D474" s="81"/>
      <c r="E474" s="81"/>
      <c r="F474" s="81"/>
      <c r="G474" s="81"/>
      <c r="H474" s="82"/>
      <c r="I474" s="82"/>
      <c r="K474" s="82"/>
      <c r="L474" s="82"/>
    </row>
    <row r="475" spans="1:12" ht="15">
      <c r="A475" s="85"/>
      <c r="B475" s="85"/>
      <c r="C475" s="81"/>
      <c r="D475" s="81"/>
      <c r="E475" s="81"/>
      <c r="F475" s="81"/>
      <c r="G475" s="81"/>
      <c r="H475" s="82"/>
      <c r="I475" s="82"/>
      <c r="K475" s="82"/>
      <c r="L475" s="82"/>
    </row>
    <row r="476" spans="1:12" ht="15">
      <c r="A476" s="85"/>
      <c r="B476" s="85"/>
      <c r="C476" s="81"/>
      <c r="D476" s="81"/>
      <c r="E476" s="81"/>
      <c r="F476" s="81"/>
      <c r="G476" s="81"/>
      <c r="H476" s="82"/>
      <c r="I476" s="82"/>
      <c r="K476" s="82"/>
      <c r="L476" s="82"/>
    </row>
    <row r="477" spans="1:12" ht="15">
      <c r="A477" s="85"/>
      <c r="B477" s="85"/>
      <c r="C477" s="81"/>
      <c r="D477" s="81"/>
      <c r="E477" s="81"/>
      <c r="F477" s="81"/>
      <c r="G477" s="81"/>
      <c r="H477" s="82"/>
      <c r="I477" s="82"/>
      <c r="K477" s="82"/>
      <c r="L477" s="82"/>
    </row>
    <row r="478" spans="1:12" ht="15">
      <c r="A478" s="85"/>
      <c r="B478" s="85"/>
      <c r="C478" s="81"/>
      <c r="D478" s="81"/>
      <c r="E478" s="81"/>
      <c r="F478" s="81"/>
      <c r="G478" s="81"/>
      <c r="H478" s="82"/>
      <c r="I478" s="82"/>
      <c r="K478" s="82"/>
      <c r="L478" s="82"/>
    </row>
    <row r="479" spans="1:12" ht="15">
      <c r="A479" s="85"/>
      <c r="B479" s="85"/>
      <c r="C479" s="81"/>
      <c r="D479" s="81"/>
      <c r="E479" s="81"/>
      <c r="F479" s="81"/>
      <c r="G479" s="81"/>
      <c r="H479" s="82"/>
      <c r="I479" s="82"/>
      <c r="K479" s="82"/>
      <c r="L479" s="82"/>
    </row>
    <row r="480" spans="1:12" ht="15">
      <c r="A480" s="85"/>
      <c r="B480" s="85"/>
      <c r="C480" s="81"/>
      <c r="D480" s="81"/>
      <c r="E480" s="81"/>
      <c r="F480" s="81"/>
      <c r="G480" s="81"/>
      <c r="H480" s="82"/>
      <c r="I480" s="82"/>
      <c r="K480" s="82"/>
      <c r="L480" s="82"/>
    </row>
    <row r="481" spans="1:12" ht="15">
      <c r="A481" s="85"/>
      <c r="B481" s="85"/>
      <c r="C481" s="81"/>
      <c r="D481" s="81"/>
      <c r="E481" s="81"/>
      <c r="F481" s="81"/>
      <c r="G481" s="81"/>
      <c r="H481" s="82"/>
      <c r="I481" s="82"/>
      <c r="K481" s="82"/>
      <c r="L481" s="82"/>
    </row>
    <row r="482" spans="1:12" ht="15">
      <c r="A482" s="85"/>
      <c r="B482" s="85"/>
      <c r="C482" s="81"/>
      <c r="D482" s="81"/>
      <c r="E482" s="81"/>
      <c r="F482" s="81"/>
      <c r="G482" s="81"/>
      <c r="H482" s="82"/>
      <c r="I482" s="82"/>
      <c r="K482" s="82"/>
      <c r="L482" s="82"/>
    </row>
    <row r="483" spans="1:12" ht="15">
      <c r="A483" s="85"/>
      <c r="B483" s="85"/>
      <c r="C483" s="81"/>
      <c r="D483" s="81"/>
      <c r="E483" s="81"/>
      <c r="F483" s="81"/>
      <c r="G483" s="81"/>
      <c r="H483" s="82"/>
      <c r="I483" s="82"/>
      <c r="K483" s="82"/>
      <c r="L483" s="82"/>
    </row>
    <row r="484" spans="1:12" ht="15">
      <c r="A484" s="85"/>
      <c r="B484" s="85"/>
      <c r="C484" s="81"/>
      <c r="D484" s="81"/>
      <c r="E484" s="81"/>
      <c r="F484" s="81"/>
      <c r="G484" s="81"/>
      <c r="H484" s="82"/>
      <c r="I484" s="82"/>
      <c r="K484" s="82"/>
      <c r="L484" s="82"/>
    </row>
    <row r="485" spans="1:12" ht="15">
      <c r="A485" s="85"/>
      <c r="B485" s="85"/>
      <c r="C485" s="81"/>
      <c r="D485" s="81"/>
      <c r="E485" s="81"/>
      <c r="F485" s="81"/>
      <c r="G485" s="81"/>
      <c r="H485" s="82"/>
      <c r="I485" s="82"/>
      <c r="K485" s="82"/>
      <c r="L485" s="82"/>
    </row>
    <row r="486" spans="1:12" ht="15">
      <c r="A486" s="85"/>
      <c r="B486" s="85"/>
      <c r="C486" s="81"/>
      <c r="D486" s="81"/>
      <c r="E486" s="81"/>
      <c r="F486" s="81"/>
      <c r="G486" s="81"/>
      <c r="H486" s="82"/>
      <c r="I486" s="82"/>
      <c r="K486" s="82"/>
      <c r="L486" s="82"/>
    </row>
    <row r="487" spans="1:12" ht="15">
      <c r="A487" s="85"/>
      <c r="B487" s="85"/>
      <c r="C487" s="81"/>
      <c r="D487" s="81"/>
      <c r="E487" s="81"/>
      <c r="F487" s="81"/>
      <c r="G487" s="81"/>
      <c r="H487" s="82"/>
      <c r="I487" s="82"/>
      <c r="K487" s="82"/>
      <c r="L487" s="82"/>
    </row>
    <row r="488" spans="1:12" ht="15">
      <c r="A488" s="83"/>
      <c r="B488" s="83"/>
      <c r="C488" s="112"/>
      <c r="D488" s="112"/>
      <c r="E488" s="112"/>
      <c r="F488" s="112"/>
      <c r="G488" s="112"/>
      <c r="H488" s="116"/>
      <c r="I488" s="116"/>
      <c r="K488" s="116"/>
      <c r="L488" s="116"/>
    </row>
    <row r="489" spans="1:12" ht="15">
      <c r="A489" s="84"/>
      <c r="B489" s="84"/>
      <c r="C489" s="81"/>
      <c r="D489" s="81"/>
      <c r="E489" s="81"/>
      <c r="F489" s="81"/>
      <c r="G489" s="81"/>
      <c r="H489" s="82"/>
      <c r="I489" s="82"/>
      <c r="K489" s="82"/>
      <c r="L489" s="82"/>
    </row>
    <row r="490" spans="1:12" ht="15">
      <c r="A490" s="85"/>
      <c r="B490" s="85"/>
      <c r="C490" s="81"/>
      <c r="D490" s="81"/>
      <c r="E490" s="81"/>
      <c r="F490" s="81"/>
      <c r="G490" s="81"/>
      <c r="H490" s="82"/>
      <c r="I490" s="82"/>
      <c r="K490" s="82"/>
      <c r="L490" s="82"/>
    </row>
    <row r="491" spans="1:12" ht="15">
      <c r="A491" s="85"/>
      <c r="B491" s="85"/>
      <c r="C491" s="81"/>
      <c r="D491" s="81"/>
      <c r="E491" s="81"/>
      <c r="F491" s="81"/>
      <c r="G491" s="81"/>
      <c r="H491" s="82"/>
      <c r="I491" s="82"/>
      <c r="K491" s="82"/>
      <c r="L491" s="82"/>
    </row>
    <row r="492" spans="1:12" ht="14.25">
      <c r="A492" s="115"/>
      <c r="B492" s="115"/>
      <c r="C492" s="112"/>
      <c r="D492" s="112"/>
      <c r="E492" s="112"/>
      <c r="F492" s="112"/>
      <c r="G492" s="112"/>
      <c r="H492" s="113"/>
      <c r="I492" s="113"/>
      <c r="K492" s="113"/>
      <c r="L492" s="113"/>
    </row>
    <row r="493" spans="1:12" ht="15">
      <c r="A493" s="83"/>
      <c r="B493" s="83"/>
      <c r="C493" s="81"/>
      <c r="D493" s="81"/>
      <c r="E493" s="81"/>
      <c r="F493" s="81"/>
      <c r="G493" s="81"/>
      <c r="H493" s="111"/>
      <c r="I493" s="111"/>
      <c r="K493" s="111"/>
      <c r="L493" s="111"/>
    </row>
    <row r="494" spans="1:12" ht="15">
      <c r="A494" s="85"/>
      <c r="B494" s="85"/>
      <c r="C494" s="81"/>
      <c r="D494" s="81"/>
      <c r="E494" s="81"/>
      <c r="F494" s="81"/>
      <c r="G494" s="81"/>
      <c r="H494" s="111"/>
      <c r="I494" s="111"/>
      <c r="K494" s="111"/>
      <c r="L494" s="111"/>
    </row>
    <row r="495" spans="1:12" ht="15">
      <c r="A495" s="110"/>
      <c r="B495" s="110"/>
      <c r="C495" s="81"/>
      <c r="D495" s="81"/>
      <c r="E495" s="81"/>
      <c r="F495" s="81"/>
      <c r="G495" s="81"/>
      <c r="H495" s="111"/>
      <c r="I495" s="111"/>
      <c r="K495" s="111"/>
      <c r="L495" s="111"/>
    </row>
    <row r="496" spans="1:12" ht="15">
      <c r="A496" s="110"/>
      <c r="B496" s="110"/>
      <c r="C496" s="81"/>
      <c r="D496" s="81"/>
      <c r="E496" s="81"/>
      <c r="F496" s="81"/>
      <c r="G496" s="81"/>
      <c r="H496" s="111"/>
      <c r="I496" s="111"/>
      <c r="K496" s="111"/>
      <c r="L496" s="111"/>
    </row>
    <row r="497" spans="1:12" ht="15">
      <c r="A497" s="110"/>
      <c r="B497" s="110"/>
      <c r="C497" s="81"/>
      <c r="D497" s="81"/>
      <c r="E497" s="81"/>
      <c r="F497" s="81"/>
      <c r="G497" s="81"/>
      <c r="H497" s="111"/>
      <c r="I497" s="111"/>
      <c r="K497" s="111"/>
      <c r="L497" s="111"/>
    </row>
    <row r="498" spans="1:12" ht="15">
      <c r="A498" s="110"/>
      <c r="B498" s="110"/>
      <c r="C498" s="81"/>
      <c r="D498" s="81"/>
      <c r="E498" s="81"/>
      <c r="F498" s="81"/>
      <c r="G498" s="81"/>
      <c r="H498" s="111"/>
      <c r="I498" s="111"/>
      <c r="K498" s="111"/>
      <c r="L498" s="111"/>
    </row>
    <row r="499" spans="1:12" s="6" customFormat="1" ht="15">
      <c r="A499" s="122"/>
      <c r="B499" s="122"/>
      <c r="C499" s="81"/>
      <c r="D499" s="123"/>
      <c r="E499" s="123"/>
      <c r="F499" s="123"/>
      <c r="G499" s="81"/>
      <c r="H499" s="124"/>
      <c r="I499" s="124"/>
      <c r="K499" s="124"/>
      <c r="L499" s="124"/>
    </row>
    <row r="500" spans="1:12" s="6" customFormat="1" ht="15">
      <c r="A500" s="122"/>
      <c r="B500" s="122"/>
      <c r="C500" s="81"/>
      <c r="D500" s="123"/>
      <c r="E500" s="123"/>
      <c r="F500" s="123"/>
      <c r="G500" s="81"/>
      <c r="H500" s="124"/>
      <c r="I500" s="124"/>
      <c r="K500" s="124"/>
      <c r="L500" s="124"/>
    </row>
    <row r="501" spans="1:12" s="6" customFormat="1" ht="15">
      <c r="A501" s="125"/>
      <c r="B501" s="125"/>
      <c r="C501" s="81"/>
      <c r="D501" s="123"/>
      <c r="E501" s="123"/>
      <c r="F501" s="123"/>
      <c r="G501" s="81"/>
      <c r="H501" s="124"/>
      <c r="I501" s="124"/>
      <c r="K501" s="124"/>
      <c r="L501" s="124"/>
    </row>
    <row r="502" spans="1:12" s="6" customFormat="1" ht="15">
      <c r="A502" s="125"/>
      <c r="B502" s="125"/>
      <c r="C502" s="81"/>
      <c r="D502" s="123"/>
      <c r="E502" s="123"/>
      <c r="F502" s="123"/>
      <c r="G502" s="81"/>
      <c r="H502" s="124"/>
      <c r="I502" s="124"/>
      <c r="K502" s="124"/>
      <c r="L502" s="124"/>
    </row>
    <row r="503" spans="1:12" s="6" customFormat="1" ht="15">
      <c r="A503" s="126"/>
      <c r="B503" s="126"/>
      <c r="C503" s="81"/>
      <c r="D503" s="123"/>
      <c r="E503" s="123"/>
      <c r="F503" s="123"/>
      <c r="G503" s="81"/>
      <c r="H503" s="124"/>
      <c r="I503" s="124"/>
      <c r="K503" s="124"/>
      <c r="L503" s="124"/>
    </row>
    <row r="504" spans="1:12" s="6" customFormat="1" ht="15">
      <c r="A504" s="126"/>
      <c r="B504" s="126"/>
      <c r="C504" s="81"/>
      <c r="D504" s="123"/>
      <c r="E504" s="123"/>
      <c r="F504" s="123"/>
      <c r="G504" s="81"/>
      <c r="H504" s="124"/>
      <c r="I504" s="124"/>
      <c r="K504" s="124"/>
      <c r="L504" s="124"/>
    </row>
    <row r="505" spans="1:12" s="6" customFormat="1" ht="15">
      <c r="A505" s="127"/>
      <c r="B505" s="127"/>
      <c r="C505" s="81"/>
      <c r="D505" s="123"/>
      <c r="E505" s="123"/>
      <c r="F505" s="123"/>
      <c r="G505" s="81"/>
      <c r="H505" s="128"/>
      <c r="I505" s="128"/>
      <c r="K505" s="128"/>
      <c r="L505" s="128"/>
    </row>
    <row r="506" spans="1:12" s="6" customFormat="1" ht="15">
      <c r="A506" s="126"/>
      <c r="B506" s="126"/>
      <c r="C506" s="81"/>
      <c r="D506" s="123"/>
      <c r="E506" s="123"/>
      <c r="F506" s="123"/>
      <c r="G506" s="81"/>
      <c r="H506" s="128"/>
      <c r="I506" s="128"/>
      <c r="K506" s="128"/>
      <c r="L506" s="128"/>
    </row>
    <row r="507" spans="1:12" s="6" customFormat="1" ht="15">
      <c r="A507" s="126"/>
      <c r="B507" s="126"/>
      <c r="C507" s="81"/>
      <c r="D507" s="123"/>
      <c r="E507" s="123"/>
      <c r="F507" s="123"/>
      <c r="G507" s="81"/>
      <c r="H507" s="128"/>
      <c r="I507" s="128"/>
      <c r="K507" s="128"/>
      <c r="L507" s="128"/>
    </row>
    <row r="508" spans="1:12" s="6" customFormat="1" ht="15">
      <c r="A508" s="126"/>
      <c r="B508" s="126"/>
      <c r="C508" s="81"/>
      <c r="D508" s="123"/>
      <c r="E508" s="123"/>
      <c r="F508" s="123"/>
      <c r="G508" s="81"/>
      <c r="H508" s="128"/>
      <c r="I508" s="128"/>
      <c r="K508" s="128"/>
      <c r="L508" s="128"/>
    </row>
    <row r="509" spans="1:12" s="6" customFormat="1" ht="15">
      <c r="A509" s="126"/>
      <c r="B509" s="126"/>
      <c r="C509" s="81"/>
      <c r="D509" s="123"/>
      <c r="E509" s="123"/>
      <c r="F509" s="123"/>
      <c r="G509" s="81"/>
      <c r="H509" s="124"/>
      <c r="I509" s="124"/>
      <c r="K509" s="124"/>
      <c r="L509" s="124"/>
    </row>
    <row r="510" spans="1:12" s="6" customFormat="1" ht="15">
      <c r="A510" s="126"/>
      <c r="B510" s="126"/>
      <c r="C510" s="81"/>
      <c r="D510" s="123"/>
      <c r="E510" s="123"/>
      <c r="F510" s="123"/>
      <c r="G510" s="81"/>
      <c r="H510" s="128"/>
      <c r="I510" s="128"/>
      <c r="K510" s="128"/>
      <c r="L510" s="128"/>
    </row>
    <row r="511" spans="1:12" s="6" customFormat="1" ht="15">
      <c r="A511" s="126"/>
      <c r="B511" s="126"/>
      <c r="C511" s="81"/>
      <c r="D511" s="123"/>
      <c r="E511" s="123"/>
      <c r="F511" s="123"/>
      <c r="G511" s="81"/>
      <c r="H511" s="128"/>
      <c r="I511" s="128"/>
      <c r="K511" s="128"/>
      <c r="L511" s="128"/>
    </row>
    <row r="512" spans="1:12" s="4" customFormat="1" ht="14.25">
      <c r="A512" s="80"/>
      <c r="B512" s="80"/>
      <c r="C512" s="112"/>
      <c r="D512" s="112"/>
      <c r="E512" s="112"/>
      <c r="F512" s="112"/>
      <c r="G512" s="112"/>
      <c r="H512" s="116"/>
      <c r="I512" s="116"/>
      <c r="K512" s="116"/>
      <c r="L512" s="116"/>
    </row>
    <row r="513" spans="1:12" ht="14.25">
      <c r="A513" s="115"/>
      <c r="B513" s="115"/>
      <c r="C513" s="112"/>
      <c r="D513" s="112"/>
      <c r="E513" s="112"/>
      <c r="F513" s="112"/>
      <c r="G513" s="112"/>
      <c r="H513" s="116"/>
      <c r="I513" s="116"/>
      <c r="K513" s="116"/>
      <c r="L513" s="116"/>
    </row>
    <row r="514" spans="1:12" ht="15">
      <c r="A514" s="83"/>
      <c r="B514" s="83"/>
      <c r="C514" s="112"/>
      <c r="D514" s="112"/>
      <c r="E514" s="112"/>
      <c r="F514" s="129"/>
      <c r="G514" s="112"/>
      <c r="H514" s="116"/>
      <c r="I514" s="116"/>
      <c r="K514" s="116"/>
      <c r="L514" s="116"/>
    </row>
    <row r="515" spans="1:12" ht="15">
      <c r="A515" s="83"/>
      <c r="B515" s="83"/>
      <c r="C515" s="81"/>
      <c r="D515" s="81"/>
      <c r="E515" s="81"/>
      <c r="F515" s="130"/>
      <c r="G515" s="81"/>
      <c r="H515" s="82"/>
      <c r="I515" s="82"/>
      <c r="K515" s="82"/>
      <c r="L515" s="82"/>
    </row>
    <row r="516" spans="1:12" ht="15">
      <c r="A516" s="84"/>
      <c r="B516" s="84"/>
      <c r="C516" s="81"/>
      <c r="D516" s="81"/>
      <c r="E516" s="81"/>
      <c r="F516" s="130"/>
      <c r="G516" s="81"/>
      <c r="H516" s="82"/>
      <c r="I516" s="82"/>
      <c r="K516" s="82"/>
      <c r="L516" s="82"/>
    </row>
    <row r="517" spans="1:12" ht="14.25">
      <c r="A517" s="115"/>
      <c r="B517" s="115"/>
      <c r="C517" s="112"/>
      <c r="D517" s="112"/>
      <c r="E517" s="112"/>
      <c r="F517" s="112"/>
      <c r="G517" s="112"/>
      <c r="H517" s="116"/>
      <c r="I517" s="116"/>
      <c r="K517" s="116"/>
      <c r="L517" s="116"/>
    </row>
    <row r="518" spans="1:12" ht="14.25">
      <c r="A518" s="115"/>
      <c r="B518" s="115"/>
      <c r="C518" s="112"/>
      <c r="D518" s="112"/>
      <c r="E518" s="112"/>
      <c r="F518" s="112"/>
      <c r="G518" s="112"/>
      <c r="H518" s="116"/>
      <c r="I518" s="116"/>
      <c r="K518" s="116"/>
      <c r="L518" s="116"/>
    </row>
    <row r="519" spans="1:12" ht="15">
      <c r="A519" s="83"/>
      <c r="B519" s="83"/>
      <c r="C519" s="81"/>
      <c r="D519" s="81"/>
      <c r="E519" s="81"/>
      <c r="F519" s="81"/>
      <c r="G519" s="81"/>
      <c r="H519" s="82"/>
      <c r="I519" s="82"/>
      <c r="K519" s="82"/>
      <c r="L519" s="82"/>
    </row>
    <row r="520" spans="1:12" ht="15">
      <c r="A520" s="83"/>
      <c r="B520" s="83"/>
      <c r="C520" s="81"/>
      <c r="D520" s="81"/>
      <c r="E520" s="81"/>
      <c r="F520" s="81"/>
      <c r="G520" s="81"/>
      <c r="H520" s="82"/>
      <c r="I520" s="82"/>
      <c r="K520" s="82"/>
      <c r="L520" s="82"/>
    </row>
    <row r="521" spans="1:12" ht="15">
      <c r="A521" s="84"/>
      <c r="B521" s="84"/>
      <c r="C521" s="81"/>
      <c r="D521" s="81"/>
      <c r="E521" s="81"/>
      <c r="F521" s="81"/>
      <c r="G521" s="81"/>
      <c r="H521" s="82"/>
      <c r="I521" s="82"/>
      <c r="K521" s="82"/>
      <c r="L521" s="82"/>
    </row>
    <row r="522" spans="1:12" ht="14.25">
      <c r="A522" s="80"/>
      <c r="B522" s="80"/>
      <c r="C522" s="112"/>
      <c r="D522" s="112"/>
      <c r="E522" s="112"/>
      <c r="F522" s="131"/>
      <c r="G522" s="112"/>
      <c r="H522" s="116"/>
      <c r="I522" s="116"/>
      <c r="K522" s="116"/>
      <c r="L522" s="116"/>
    </row>
    <row r="523" spans="1:12" ht="14.25">
      <c r="A523" s="80"/>
      <c r="B523" s="80"/>
      <c r="C523" s="112"/>
      <c r="D523" s="112"/>
      <c r="E523" s="112"/>
      <c r="F523" s="112"/>
      <c r="G523" s="112"/>
      <c r="H523" s="116"/>
      <c r="I523" s="116"/>
      <c r="K523" s="116"/>
      <c r="L523" s="116"/>
    </row>
    <row r="524" spans="1:12" ht="14.25">
      <c r="A524" s="80"/>
      <c r="B524" s="80"/>
      <c r="C524" s="112"/>
      <c r="D524" s="112"/>
      <c r="E524" s="112"/>
      <c r="F524" s="112"/>
      <c r="G524" s="112"/>
      <c r="H524" s="116"/>
      <c r="I524" s="116"/>
      <c r="K524" s="116"/>
      <c r="L524" s="116"/>
    </row>
    <row r="525" spans="1:12" ht="15">
      <c r="A525" s="83"/>
      <c r="B525" s="83"/>
      <c r="C525" s="81"/>
      <c r="D525" s="81"/>
      <c r="E525" s="81"/>
      <c r="F525" s="81"/>
      <c r="G525" s="81"/>
      <c r="H525" s="82"/>
      <c r="I525" s="82"/>
      <c r="K525" s="82"/>
      <c r="L525" s="82"/>
    </row>
    <row r="526" spans="1:12" ht="15">
      <c r="A526" s="84"/>
      <c r="B526" s="84"/>
      <c r="C526" s="81"/>
      <c r="D526" s="81"/>
      <c r="E526" s="81"/>
      <c r="F526" s="81"/>
      <c r="G526" s="81"/>
      <c r="H526" s="82"/>
      <c r="I526" s="82"/>
      <c r="K526" s="82"/>
      <c r="L526" s="82"/>
    </row>
    <row r="527" spans="1:12" ht="15">
      <c r="A527" s="85"/>
      <c r="B527" s="85"/>
      <c r="C527" s="81"/>
      <c r="D527" s="81"/>
      <c r="E527" s="81"/>
      <c r="F527" s="81"/>
      <c r="G527" s="81"/>
      <c r="H527" s="82"/>
      <c r="I527" s="82"/>
      <c r="K527" s="82"/>
      <c r="L527" s="82"/>
    </row>
    <row r="528" spans="1:12" ht="15">
      <c r="A528" s="85"/>
      <c r="B528" s="85"/>
      <c r="C528" s="81"/>
      <c r="D528" s="81"/>
      <c r="E528" s="81"/>
      <c r="F528" s="81"/>
      <c r="G528" s="81"/>
      <c r="H528" s="82"/>
      <c r="I528" s="82"/>
      <c r="K528" s="82"/>
      <c r="L528" s="82"/>
    </row>
    <row r="529" spans="1:12" ht="15">
      <c r="A529" s="85"/>
      <c r="B529" s="85"/>
      <c r="C529" s="81"/>
      <c r="D529" s="81"/>
      <c r="E529" s="81"/>
      <c r="F529" s="81"/>
      <c r="G529" s="81"/>
      <c r="H529" s="82"/>
      <c r="I529" s="82"/>
      <c r="K529" s="82"/>
      <c r="L529" s="82"/>
    </row>
    <row r="530" spans="1:12" ht="15">
      <c r="A530" s="117"/>
      <c r="B530" s="117"/>
      <c r="C530" s="81"/>
      <c r="D530" s="81"/>
      <c r="E530" s="81"/>
      <c r="F530" s="81"/>
      <c r="G530" s="81"/>
      <c r="H530" s="82"/>
      <c r="I530" s="82"/>
      <c r="K530" s="82"/>
      <c r="L530" s="82"/>
    </row>
    <row r="531" spans="1:12" ht="15">
      <c r="A531" s="85"/>
      <c r="B531" s="85"/>
      <c r="C531" s="81"/>
      <c r="D531" s="81"/>
      <c r="E531" s="81"/>
      <c r="F531" s="81"/>
      <c r="G531" s="81"/>
      <c r="H531" s="82"/>
      <c r="I531" s="82"/>
      <c r="K531" s="82"/>
      <c r="L531" s="82"/>
    </row>
    <row r="532" spans="1:12" ht="15">
      <c r="A532" s="85"/>
      <c r="B532" s="85"/>
      <c r="C532" s="81"/>
      <c r="D532" s="81"/>
      <c r="E532" s="81"/>
      <c r="F532" s="81"/>
      <c r="G532" s="81"/>
      <c r="H532" s="82"/>
      <c r="I532" s="82"/>
      <c r="K532" s="82"/>
      <c r="L532" s="82"/>
    </row>
    <row r="533" spans="1:12" ht="15">
      <c r="A533" s="85"/>
      <c r="B533" s="85"/>
      <c r="C533" s="81"/>
      <c r="D533" s="81"/>
      <c r="E533" s="81"/>
      <c r="F533" s="81"/>
      <c r="G533" s="81"/>
      <c r="H533" s="82"/>
      <c r="I533" s="82"/>
      <c r="K533" s="82"/>
      <c r="L533" s="82"/>
    </row>
    <row r="534" spans="1:12" s="4" customFormat="1" ht="15">
      <c r="A534" s="80"/>
      <c r="B534" s="80"/>
      <c r="C534" s="81"/>
      <c r="D534" s="81"/>
      <c r="E534" s="81"/>
      <c r="F534" s="81"/>
      <c r="G534" s="81"/>
      <c r="H534" s="82"/>
      <c r="I534" s="82"/>
      <c r="K534" s="82"/>
      <c r="L534" s="82"/>
    </row>
    <row r="535" spans="1:12" s="4" customFormat="1" ht="15">
      <c r="A535" s="83"/>
      <c r="B535" s="83"/>
      <c r="C535" s="81"/>
      <c r="D535" s="81"/>
      <c r="E535" s="81"/>
      <c r="F535" s="132"/>
      <c r="G535" s="81"/>
      <c r="H535" s="82"/>
      <c r="I535" s="82"/>
      <c r="K535" s="82"/>
      <c r="L535" s="82"/>
    </row>
    <row r="536" spans="1:12" s="4" customFormat="1" ht="15">
      <c r="A536" s="84"/>
      <c r="B536" s="84"/>
      <c r="C536" s="81"/>
      <c r="D536" s="81"/>
      <c r="E536" s="81"/>
      <c r="F536" s="81"/>
      <c r="G536" s="81"/>
      <c r="H536" s="82"/>
      <c r="I536" s="82"/>
      <c r="K536" s="82"/>
      <c r="L536" s="82"/>
    </row>
    <row r="537" spans="1:12" s="4" customFormat="1" ht="15">
      <c r="A537" s="85"/>
      <c r="B537" s="85"/>
      <c r="C537" s="81"/>
      <c r="D537" s="81"/>
      <c r="E537" s="81"/>
      <c r="F537" s="81"/>
      <c r="G537" s="81"/>
      <c r="H537" s="82"/>
      <c r="I537" s="82"/>
      <c r="K537" s="82"/>
      <c r="L537" s="82"/>
    </row>
    <row r="538" spans="1:12" s="4" customFormat="1" ht="15">
      <c r="A538" s="85"/>
      <c r="B538" s="85"/>
      <c r="C538" s="81"/>
      <c r="D538" s="81"/>
      <c r="E538" s="81"/>
      <c r="F538" s="81"/>
      <c r="G538" s="81"/>
      <c r="H538" s="82"/>
      <c r="I538" s="82"/>
      <c r="K538" s="82"/>
      <c r="L538" s="82"/>
    </row>
    <row r="539" spans="1:12" s="4" customFormat="1" ht="15">
      <c r="A539" s="85"/>
      <c r="B539" s="85"/>
      <c r="C539" s="81"/>
      <c r="D539" s="81"/>
      <c r="E539" s="81"/>
      <c r="F539" s="81"/>
      <c r="G539" s="81"/>
      <c r="H539" s="82"/>
      <c r="I539" s="82"/>
      <c r="K539" s="82"/>
      <c r="L539" s="82"/>
    </row>
    <row r="540" spans="1:12" ht="15">
      <c r="A540" s="87"/>
      <c r="B540" s="87"/>
      <c r="C540" s="87"/>
      <c r="D540" s="133"/>
      <c r="E540" s="133"/>
      <c r="F540" s="87"/>
      <c r="G540" s="87"/>
      <c r="H540" s="134"/>
      <c r="I540" s="134"/>
      <c r="K540" s="134"/>
      <c r="L540" s="134"/>
    </row>
    <row r="541" spans="1:12" ht="15">
      <c r="A541" s="87"/>
      <c r="B541" s="87"/>
      <c r="C541" s="87"/>
      <c r="D541" s="133"/>
      <c r="E541" s="133"/>
      <c r="F541" s="87"/>
      <c r="G541" s="87"/>
      <c r="H541" s="134"/>
      <c r="I541" s="134"/>
      <c r="K541" s="134"/>
      <c r="L541" s="134"/>
    </row>
    <row r="542" spans="1:12" ht="15">
      <c r="A542" s="87"/>
      <c r="B542" s="87"/>
      <c r="C542" s="87"/>
      <c r="D542" s="133"/>
      <c r="E542" s="133"/>
      <c r="F542" s="87"/>
      <c r="G542" s="87"/>
      <c r="H542" s="135"/>
      <c r="I542" s="135"/>
      <c r="K542" s="135"/>
      <c r="L542" s="135"/>
    </row>
    <row r="543" spans="1:12" ht="15">
      <c r="A543" s="87"/>
      <c r="B543" s="87"/>
      <c r="C543" s="87"/>
      <c r="D543" s="133"/>
      <c r="E543" s="133"/>
      <c r="F543" s="87"/>
      <c r="G543" s="87"/>
      <c r="H543" s="134"/>
      <c r="I543" s="134"/>
      <c r="K543" s="134"/>
      <c r="L543" s="134"/>
    </row>
    <row r="544" spans="1:12" ht="15">
      <c r="A544" s="87"/>
      <c r="B544" s="87"/>
      <c r="C544" s="87"/>
      <c r="D544" s="133"/>
      <c r="E544" s="133"/>
      <c r="F544" s="87"/>
      <c r="G544" s="87"/>
      <c r="H544" s="134"/>
      <c r="I544" s="134"/>
      <c r="K544" s="134"/>
      <c r="L544" s="134"/>
    </row>
    <row r="545" spans="1:12" ht="15">
      <c r="A545" s="87"/>
      <c r="B545" s="87"/>
      <c r="C545" s="87"/>
      <c r="D545" s="133"/>
      <c r="E545" s="133"/>
      <c r="F545" s="87"/>
      <c r="G545" s="87"/>
      <c r="H545" s="134"/>
      <c r="I545" s="134"/>
      <c r="K545" s="134"/>
      <c r="L545" s="134"/>
    </row>
    <row r="546" spans="1:12" ht="12.75">
      <c r="A546" s="88"/>
      <c r="B546" s="88"/>
      <c r="C546" s="88"/>
      <c r="D546" s="136"/>
      <c r="E546" s="136"/>
      <c r="F546" s="88"/>
      <c r="G546" s="88"/>
      <c r="H546" s="56"/>
      <c r="I546" s="56"/>
      <c r="K546" s="56"/>
      <c r="L546" s="56"/>
    </row>
    <row r="547" spans="1:12" ht="12.75">
      <c r="A547" s="88"/>
      <c r="B547" s="88"/>
      <c r="C547" s="88"/>
      <c r="D547" s="136"/>
      <c r="E547" s="136"/>
      <c r="F547" s="88"/>
      <c r="G547" s="88"/>
      <c r="H547" s="56"/>
      <c r="I547" s="56"/>
      <c r="K547" s="56"/>
      <c r="L547" s="56"/>
    </row>
    <row r="548" spans="1:12" ht="12.75">
      <c r="A548" s="88"/>
      <c r="B548" s="88"/>
      <c r="C548" s="88"/>
      <c r="D548" s="136"/>
      <c r="E548" s="136"/>
      <c r="F548" s="88"/>
      <c r="G548" s="88"/>
      <c r="H548" s="56"/>
      <c r="I548" s="56"/>
      <c r="K548" s="56"/>
      <c r="L548" s="56"/>
    </row>
    <row r="549" spans="1:12" ht="12.75">
      <c r="A549" s="88"/>
      <c r="B549" s="88"/>
      <c r="C549" s="88"/>
      <c r="D549" s="136"/>
      <c r="E549" s="136"/>
      <c r="F549" s="88"/>
      <c r="G549" s="88"/>
      <c r="H549" s="56"/>
      <c r="I549" s="56"/>
      <c r="K549" s="56"/>
      <c r="L549" s="56"/>
    </row>
    <row r="550" spans="1:12" ht="12.75">
      <c r="A550" s="88"/>
      <c r="B550" s="88"/>
      <c r="C550" s="88"/>
      <c r="D550" s="136"/>
      <c r="E550" s="136"/>
      <c r="F550" s="88"/>
      <c r="G550" s="88"/>
      <c r="H550" s="56"/>
      <c r="I550" s="56"/>
      <c r="K550" s="56"/>
      <c r="L550" s="56"/>
    </row>
    <row r="551" spans="1:12" ht="12.75">
      <c r="A551" s="88"/>
      <c r="B551" s="88"/>
      <c r="C551" s="88"/>
      <c r="D551" s="136"/>
      <c r="E551" s="136"/>
      <c r="F551" s="88"/>
      <c r="G551" s="88"/>
      <c r="H551" s="56"/>
      <c r="I551" s="56"/>
      <c r="K551" s="56"/>
      <c r="L551" s="56"/>
    </row>
    <row r="552" spans="1:12" ht="12.75">
      <c r="A552" s="88"/>
      <c r="B552" s="88"/>
      <c r="C552" s="88"/>
      <c r="D552" s="136"/>
      <c r="E552" s="136"/>
      <c r="F552" s="88"/>
      <c r="G552" s="88"/>
      <c r="H552" s="56"/>
      <c r="I552" s="56"/>
      <c r="K552" s="56"/>
      <c r="L552" s="56"/>
    </row>
    <row r="553" spans="1:12" ht="12.75">
      <c r="A553" s="88"/>
      <c r="B553" s="88"/>
      <c r="C553" s="88"/>
      <c r="D553" s="136"/>
      <c r="E553" s="136"/>
      <c r="F553" s="88"/>
      <c r="G553" s="88"/>
      <c r="H553" s="56"/>
      <c r="I553" s="56"/>
      <c r="K553" s="56"/>
      <c r="L553" s="56"/>
    </row>
    <row r="554" spans="1:12" ht="12.75">
      <c r="A554" s="88"/>
      <c r="B554" s="88"/>
      <c r="C554" s="88"/>
      <c r="D554" s="136"/>
      <c r="E554" s="136"/>
      <c r="F554" s="88"/>
      <c r="G554" s="88"/>
      <c r="H554" s="56"/>
      <c r="I554" s="56"/>
      <c r="K554" s="56"/>
      <c r="L554" s="56"/>
    </row>
    <row r="555" spans="1:12" ht="12.75">
      <c r="A555" s="88"/>
      <c r="B555" s="88"/>
      <c r="C555" s="88"/>
      <c r="D555" s="136"/>
      <c r="E555" s="136"/>
      <c r="F555" s="88"/>
      <c r="G555" s="88"/>
      <c r="H555" s="56"/>
      <c r="I555" s="56"/>
      <c r="K555" s="56"/>
      <c r="L555" s="56"/>
    </row>
    <row r="556" spans="1:12" ht="12.75">
      <c r="A556" s="88"/>
      <c r="B556" s="88"/>
      <c r="C556" s="88"/>
      <c r="D556" s="136"/>
      <c r="E556" s="136"/>
      <c r="F556" s="88"/>
      <c r="G556" s="88"/>
      <c r="H556" s="56"/>
      <c r="I556" s="56"/>
      <c r="K556" s="56"/>
      <c r="L556" s="56"/>
    </row>
    <row r="557" spans="1:12" ht="12.75">
      <c r="A557" s="88"/>
      <c r="B557" s="88"/>
      <c r="C557" s="88"/>
      <c r="D557" s="136"/>
      <c r="E557" s="136"/>
      <c r="F557" s="88"/>
      <c r="G557" s="88"/>
      <c r="H557" s="56"/>
      <c r="I557" s="56"/>
      <c r="K557" s="56"/>
      <c r="L557" s="56"/>
    </row>
    <row r="558" spans="1:12" ht="12.75">
      <c r="A558" s="88"/>
      <c r="B558" s="88"/>
      <c r="C558" s="88"/>
      <c r="D558" s="136"/>
      <c r="E558" s="136"/>
      <c r="F558" s="88"/>
      <c r="G558" s="88"/>
      <c r="H558" s="56"/>
      <c r="I558" s="56"/>
      <c r="K558" s="56"/>
      <c r="L558" s="56"/>
    </row>
    <row r="559" spans="1:12" ht="12.75">
      <c r="A559" s="88"/>
      <c r="B559" s="88"/>
      <c r="C559" s="88"/>
      <c r="D559" s="136"/>
      <c r="E559" s="136"/>
      <c r="F559" s="88"/>
      <c r="G559" s="88"/>
      <c r="H559" s="56"/>
      <c r="I559" s="56"/>
      <c r="K559" s="56"/>
      <c r="L559" s="56"/>
    </row>
    <row r="560" spans="1:12" ht="12.75">
      <c r="A560" s="88"/>
      <c r="B560" s="88"/>
      <c r="C560" s="88"/>
      <c r="D560" s="136"/>
      <c r="E560" s="136"/>
      <c r="F560" s="88"/>
      <c r="G560" s="88"/>
      <c r="H560" s="56"/>
      <c r="I560" s="56"/>
      <c r="K560" s="56"/>
      <c r="L560" s="56"/>
    </row>
    <row r="561" spans="1:12" ht="12.75">
      <c r="A561" s="88"/>
      <c r="B561" s="88"/>
      <c r="C561" s="88"/>
      <c r="D561" s="136"/>
      <c r="E561" s="136"/>
      <c r="F561" s="88"/>
      <c r="G561" s="88"/>
      <c r="H561" s="56"/>
      <c r="I561" s="56"/>
      <c r="K561" s="56"/>
      <c r="L561" s="56"/>
    </row>
    <row r="562" spans="1:12" ht="12.75">
      <c r="A562" s="88"/>
      <c r="B562" s="88"/>
      <c r="C562" s="88"/>
      <c r="D562" s="136"/>
      <c r="E562" s="136"/>
      <c r="F562" s="88"/>
      <c r="G562" s="88"/>
      <c r="H562" s="56"/>
      <c r="I562" s="56"/>
      <c r="K562" s="56"/>
      <c r="L562" s="56"/>
    </row>
    <row r="563" spans="1:12" ht="12.75">
      <c r="A563" s="88"/>
      <c r="B563" s="88"/>
      <c r="C563" s="88"/>
      <c r="D563" s="136"/>
      <c r="E563" s="136"/>
      <c r="F563" s="88"/>
      <c r="G563" s="88"/>
      <c r="H563" s="56"/>
      <c r="I563" s="56"/>
      <c r="K563" s="56"/>
      <c r="L563" s="56"/>
    </row>
    <row r="564" spans="1:12" ht="12.75">
      <c r="A564" s="88"/>
      <c r="B564" s="88"/>
      <c r="C564" s="88"/>
      <c r="D564" s="136"/>
      <c r="E564" s="136"/>
      <c r="F564" s="88"/>
      <c r="G564" s="88"/>
      <c r="H564" s="56"/>
      <c r="I564" s="56"/>
      <c r="K564" s="56"/>
      <c r="L564" s="56"/>
    </row>
    <row r="565" spans="1:12" ht="12.75">
      <c r="A565" s="88"/>
      <c r="B565" s="88"/>
      <c r="C565" s="88"/>
      <c r="D565" s="136"/>
      <c r="E565" s="136"/>
      <c r="F565" s="88"/>
      <c r="G565" s="88"/>
      <c r="H565" s="56"/>
      <c r="I565" s="56"/>
      <c r="K565" s="56"/>
      <c r="L565" s="56"/>
    </row>
    <row r="566" spans="1:12" ht="12.75">
      <c r="A566" s="88"/>
      <c r="B566" s="88"/>
      <c r="C566" s="88"/>
      <c r="D566" s="136"/>
      <c r="E566" s="136"/>
      <c r="F566" s="88"/>
      <c r="G566" s="88"/>
      <c r="H566" s="56"/>
      <c r="I566" s="56"/>
      <c r="K566" s="56"/>
      <c r="L566" s="56"/>
    </row>
    <row r="567" spans="1:12" ht="12.75">
      <c r="A567" s="88"/>
      <c r="B567" s="88"/>
      <c r="C567" s="88"/>
      <c r="D567" s="136"/>
      <c r="E567" s="136"/>
      <c r="F567" s="88"/>
      <c r="G567" s="88"/>
      <c r="H567" s="56"/>
      <c r="I567" s="56"/>
      <c r="K567" s="56"/>
      <c r="L567" s="56"/>
    </row>
    <row r="568" spans="1:12" ht="12.75">
      <c r="A568" s="88"/>
      <c r="B568" s="88"/>
      <c r="C568" s="88"/>
      <c r="D568" s="136"/>
      <c r="E568" s="136"/>
      <c r="F568" s="88"/>
      <c r="G568" s="88"/>
      <c r="H568" s="56"/>
      <c r="I568" s="56"/>
      <c r="K568" s="56"/>
      <c r="L568" s="56"/>
    </row>
    <row r="569" spans="1:12" ht="12.75">
      <c r="A569" s="88"/>
      <c r="B569" s="88"/>
      <c r="C569" s="88"/>
      <c r="D569" s="136"/>
      <c r="E569" s="136"/>
      <c r="F569" s="88"/>
      <c r="G569" s="88"/>
      <c r="H569" s="56"/>
      <c r="I569" s="56"/>
      <c r="K569" s="56"/>
      <c r="L569" s="56"/>
    </row>
    <row r="570" spans="1:12" ht="12.75">
      <c r="A570" s="4"/>
      <c r="B570" s="4"/>
      <c r="D570" s="137"/>
      <c r="E570" s="137"/>
      <c r="F570" s="4"/>
      <c r="G570" s="4"/>
      <c r="H570" s="138"/>
      <c r="I570" s="138"/>
      <c r="K570" s="138"/>
      <c r="L570" s="138"/>
    </row>
    <row r="571" spans="1:12" ht="12.75">
      <c r="A571" s="4"/>
      <c r="B571" s="4"/>
      <c r="D571" s="137"/>
      <c r="E571" s="137"/>
      <c r="F571" s="4"/>
      <c r="G571" s="4"/>
      <c r="H571" s="138"/>
      <c r="I571" s="138"/>
      <c r="K571" s="138"/>
      <c r="L571" s="138"/>
    </row>
    <row r="572" spans="1:12" ht="12.75">
      <c r="A572" s="4"/>
      <c r="B572" s="4"/>
      <c r="D572" s="137"/>
      <c r="E572" s="137"/>
      <c r="F572" s="4"/>
      <c r="G572" s="4"/>
      <c r="H572" s="138"/>
      <c r="I572" s="138"/>
      <c r="K572" s="138"/>
      <c r="L572" s="138"/>
    </row>
  </sheetData>
  <sheetProtection/>
  <mergeCells count="16">
    <mergeCell ref="C21:G21"/>
    <mergeCell ref="D2:I2"/>
    <mergeCell ref="D3:J3"/>
    <mergeCell ref="D4:K4"/>
    <mergeCell ref="D5:J5"/>
    <mergeCell ref="D6:I6"/>
    <mergeCell ref="N21:O21"/>
    <mergeCell ref="P21:Q21"/>
    <mergeCell ref="H21:J21"/>
    <mergeCell ref="A19:J19"/>
    <mergeCell ref="D14:J14"/>
    <mergeCell ref="D15:J15"/>
    <mergeCell ref="D17:J17"/>
    <mergeCell ref="D16:J16"/>
    <mergeCell ref="D18:I18"/>
    <mergeCell ref="A21:A22"/>
  </mergeCells>
  <printOptions/>
  <pageMargins left="0.4330708661417323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68" r:id="rId1"/>
  <rowBreaks count="3" manualBreakCount="3">
    <brk id="79" max="255" man="1"/>
    <brk id="194" max="255" man="1"/>
    <brk id="2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576"/>
  <sheetViews>
    <sheetView zoomScale="81" zoomScaleNormal="81" workbookViewId="0" topLeftCell="A17">
      <selection activeCell="D21" sqref="D21:I21"/>
    </sheetView>
  </sheetViews>
  <sheetFormatPr defaultColWidth="9.00390625" defaultRowHeight="12.75"/>
  <cols>
    <col min="1" max="1" width="73.25390625" style="1" customWidth="1"/>
    <col min="2" max="2" width="5.625" style="1" hidden="1" customWidth="1"/>
    <col min="3" max="3" width="11.00390625" style="4" hidden="1" customWidth="1"/>
    <col min="4" max="4" width="14.75390625" style="2" customWidth="1"/>
    <col min="5" max="5" width="16.625" style="2" customWidth="1"/>
    <col min="6" max="6" width="17.375" style="1" hidden="1" customWidth="1"/>
    <col min="7" max="7" width="9.25390625" style="1" hidden="1" customWidth="1"/>
    <col min="8" max="8" width="16.375" style="5" customWidth="1"/>
    <col min="9" max="9" width="13.25390625" style="5" hidden="1" customWidth="1"/>
    <col min="10" max="10" width="4.875" style="1" hidden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96"/>
    </row>
    <row r="2" spans="4:9" s="8" customFormat="1" ht="15" customHeight="1" hidden="1">
      <c r="D2" s="515" t="s">
        <v>63</v>
      </c>
      <c r="E2" s="516"/>
      <c r="F2" s="516"/>
      <c r="G2" s="516"/>
      <c r="H2" s="516"/>
      <c r="I2" s="516"/>
    </row>
    <row r="3" spans="4:10" s="8" customFormat="1" ht="12.75" customHeight="1" hidden="1">
      <c r="D3" s="517" t="s">
        <v>208</v>
      </c>
      <c r="E3" s="518"/>
      <c r="F3" s="518"/>
      <c r="G3" s="518"/>
      <c r="H3" s="518"/>
      <c r="I3" s="518"/>
      <c r="J3" s="518"/>
    </row>
    <row r="4" spans="4:11" s="8" customFormat="1" ht="15" customHeight="1" hidden="1">
      <c r="D4" s="515"/>
      <c r="E4" s="519"/>
      <c r="F4" s="519"/>
      <c r="G4" s="519"/>
      <c r="H4" s="519"/>
      <c r="I4" s="519"/>
      <c r="J4" s="519"/>
      <c r="K4" s="519"/>
    </row>
    <row r="5" spans="4:10" s="8" customFormat="1" ht="15" customHeight="1" hidden="1">
      <c r="D5" s="515" t="s">
        <v>412</v>
      </c>
      <c r="E5" s="519"/>
      <c r="F5" s="519"/>
      <c r="G5" s="519"/>
      <c r="H5" s="519"/>
      <c r="I5" s="519"/>
      <c r="J5" s="519"/>
    </row>
    <row r="6" spans="4:9" s="8" customFormat="1" ht="15" customHeight="1" hidden="1">
      <c r="D6" s="520" t="s">
        <v>426</v>
      </c>
      <c r="E6" s="519"/>
      <c r="F6" s="519"/>
      <c r="G6" s="519"/>
      <c r="H6" s="519"/>
      <c r="I6" s="519"/>
    </row>
    <row r="7" spans="1:10" s="8" customFormat="1" ht="15" customHeight="1" hidden="1">
      <c r="A7" s="268"/>
      <c r="B7" s="268"/>
      <c r="C7" s="268"/>
      <c r="D7" s="269"/>
      <c r="E7" s="267"/>
      <c r="F7" s="267"/>
      <c r="G7" s="267"/>
      <c r="H7" s="267"/>
      <c r="I7" s="267"/>
      <c r="J7" s="268"/>
    </row>
    <row r="8" spans="1:10" s="8" customFormat="1" ht="15" customHeight="1" hidden="1">
      <c r="A8" s="268"/>
      <c r="B8" s="268"/>
      <c r="C8" s="268"/>
      <c r="D8" s="269"/>
      <c r="E8" s="267"/>
      <c r="F8" s="267"/>
      <c r="G8" s="267"/>
      <c r="H8" s="267"/>
      <c r="I8" s="267"/>
      <c r="J8" s="268"/>
    </row>
    <row r="9" spans="1:10" s="8" customFormat="1" ht="15" customHeight="1" hidden="1">
      <c r="A9" s="268"/>
      <c r="B9" s="268"/>
      <c r="C9" s="268"/>
      <c r="D9" s="269"/>
      <c r="E9" s="267"/>
      <c r="F9" s="267"/>
      <c r="G9" s="267"/>
      <c r="H9" s="267"/>
      <c r="I9" s="267"/>
      <c r="J9" s="268"/>
    </row>
    <row r="10" spans="1:10" s="8" customFormat="1" ht="15" customHeight="1" hidden="1">
      <c r="A10" s="268"/>
      <c r="B10" s="268"/>
      <c r="C10" s="268"/>
      <c r="D10" s="269"/>
      <c r="E10" s="267"/>
      <c r="F10" s="267"/>
      <c r="G10" s="267"/>
      <c r="H10" s="267"/>
      <c r="I10" s="267"/>
      <c r="J10" s="268"/>
    </row>
    <row r="11" spans="1:11" s="8" customFormat="1" ht="12.75" customHeight="1" hidden="1">
      <c r="A11" s="268"/>
      <c r="B11" s="268"/>
      <c r="C11" s="268"/>
      <c r="D11" s="269"/>
      <c r="E11" s="268"/>
      <c r="F11" s="268"/>
      <c r="G11" s="282"/>
      <c r="H11" s="268"/>
      <c r="I11" s="268"/>
      <c r="J11" s="267"/>
      <c r="K11" s="261"/>
    </row>
    <row r="12" spans="1:10" s="8" customFormat="1" ht="15" customHeight="1" hidden="1">
      <c r="A12" s="268"/>
      <c r="B12" s="268"/>
      <c r="C12" s="268"/>
      <c r="D12" s="269"/>
      <c r="E12" s="268"/>
      <c r="F12" s="268"/>
      <c r="G12" s="282"/>
      <c r="H12" s="268"/>
      <c r="I12" s="268"/>
      <c r="J12" s="268"/>
    </row>
    <row r="13" spans="1:10" s="8" customFormat="1" ht="15" customHeight="1" hidden="1">
      <c r="A13" s="283"/>
      <c r="B13" s="283"/>
      <c r="C13" s="283"/>
      <c r="D13" s="284" t="s">
        <v>32</v>
      </c>
      <c r="E13" s="284"/>
      <c r="F13" s="284"/>
      <c r="G13" s="285"/>
      <c r="H13" s="283"/>
      <c r="I13" s="283"/>
      <c r="J13" s="268"/>
    </row>
    <row r="14" spans="1:11" s="8" customFormat="1" ht="15" customHeight="1">
      <c r="A14" s="283"/>
      <c r="B14" s="283"/>
      <c r="C14" s="283"/>
      <c r="D14" s="284"/>
      <c r="E14" s="499" t="s">
        <v>63</v>
      </c>
      <c r="F14" s="501"/>
      <c r="G14" s="501"/>
      <c r="H14" s="501"/>
      <c r="I14" s="501"/>
      <c r="J14" s="501"/>
      <c r="K14" s="69"/>
    </row>
    <row r="15" spans="1:11" s="8" customFormat="1" ht="15" customHeight="1">
      <c r="A15" s="283"/>
      <c r="B15" s="283"/>
      <c r="C15" s="283"/>
      <c r="D15" s="284"/>
      <c r="E15" s="502" t="s">
        <v>208</v>
      </c>
      <c r="F15" s="521"/>
      <c r="G15" s="521"/>
      <c r="H15" s="521"/>
      <c r="I15" s="521"/>
      <c r="J15" s="521"/>
      <c r="K15" s="521"/>
    </row>
    <row r="16" spans="1:11" s="8" customFormat="1" ht="15" customHeight="1">
      <c r="A16" s="283"/>
      <c r="B16" s="283"/>
      <c r="C16" s="283"/>
      <c r="D16" s="284"/>
      <c r="E16" s="502" t="s">
        <v>398</v>
      </c>
      <c r="F16" s="521"/>
      <c r="G16" s="521"/>
      <c r="H16" s="521"/>
      <c r="I16" s="521"/>
      <c r="J16" s="521"/>
      <c r="K16" s="471"/>
    </row>
    <row r="17" spans="1:11" s="8" customFormat="1" ht="15" customHeight="1">
      <c r="A17" s="283"/>
      <c r="B17" s="283"/>
      <c r="C17" s="283"/>
      <c r="D17" s="284"/>
      <c r="E17" s="499" t="s">
        <v>621</v>
      </c>
      <c r="F17" s="501"/>
      <c r="G17" s="501"/>
      <c r="H17" s="501"/>
      <c r="I17" s="501"/>
      <c r="J17" s="501"/>
      <c r="K17" s="69"/>
    </row>
    <row r="18" spans="1:12" s="8" customFormat="1" ht="18" customHeight="1">
      <c r="A18" s="283"/>
      <c r="B18" s="283"/>
      <c r="C18" s="283"/>
      <c r="D18" s="499"/>
      <c r="E18" s="499"/>
      <c r="F18" s="499"/>
      <c r="G18" s="499"/>
      <c r="H18" s="499"/>
      <c r="I18" s="499"/>
      <c r="J18" s="268"/>
      <c r="K18" s="25"/>
      <c r="L18" s="25"/>
    </row>
    <row r="19" spans="1:10" s="8" customFormat="1" ht="15" customHeight="1">
      <c r="A19" s="283"/>
      <c r="B19" s="283"/>
      <c r="C19" s="283"/>
      <c r="D19" s="499"/>
      <c r="E19" s="500"/>
      <c r="F19" s="500"/>
      <c r="G19" s="500"/>
      <c r="H19" s="500"/>
      <c r="I19" s="459"/>
      <c r="J19" s="268"/>
    </row>
    <row r="20" spans="1:12" s="8" customFormat="1" ht="15" customHeight="1">
      <c r="A20" s="283"/>
      <c r="B20" s="283"/>
      <c r="C20" s="283"/>
      <c r="D20" s="499"/>
      <c r="E20" s="500"/>
      <c r="F20" s="500"/>
      <c r="G20" s="500"/>
      <c r="H20" s="500"/>
      <c r="I20" s="458"/>
      <c r="J20" s="268"/>
      <c r="K20" s="103">
        <f>6940436.62-341231.83</f>
        <v>6599204.79</v>
      </c>
      <c r="L20" s="7"/>
    </row>
    <row r="21" spans="1:12" s="8" customFormat="1" ht="21" customHeight="1">
      <c r="A21" s="283"/>
      <c r="B21" s="283"/>
      <c r="C21" s="283"/>
      <c r="D21" s="499"/>
      <c r="E21" s="499"/>
      <c r="F21" s="499"/>
      <c r="G21" s="500"/>
      <c r="H21" s="500"/>
      <c r="I21" s="500"/>
      <c r="J21" s="268"/>
      <c r="K21" s="103"/>
      <c r="L21" s="7"/>
    </row>
    <row r="22" spans="1:10" s="8" customFormat="1" ht="18.75" hidden="1">
      <c r="A22" s="283"/>
      <c r="B22" s="283"/>
      <c r="C22" s="283"/>
      <c r="D22" s="526"/>
      <c r="E22" s="526"/>
      <c r="F22" s="526"/>
      <c r="G22" s="526"/>
      <c r="H22" s="526"/>
      <c r="I22" s="526"/>
      <c r="J22" s="268"/>
    </row>
    <row r="23" spans="1:21" ht="54" customHeight="1">
      <c r="A23" s="527" t="s">
        <v>498</v>
      </c>
      <c r="B23" s="527"/>
      <c r="C23" s="527"/>
      <c r="D23" s="527"/>
      <c r="E23" s="527"/>
      <c r="F23" s="527"/>
      <c r="G23" s="527"/>
      <c r="H23" s="527"/>
      <c r="I23" s="527"/>
      <c r="J23" s="286"/>
      <c r="K23" s="1"/>
      <c r="L23" s="1"/>
      <c r="T23" s="220">
        <f>H28+152.1</f>
        <v>11119.94</v>
      </c>
      <c r="U23" s="220">
        <f>I28+305.5</f>
        <v>6904.7</v>
      </c>
    </row>
    <row r="24" spans="1:12" ht="1.5" customHeight="1" hidden="1">
      <c r="A24" s="348"/>
      <c r="B24" s="348"/>
      <c r="C24" s="349"/>
      <c r="D24" s="350"/>
      <c r="E24" s="350"/>
      <c r="F24" s="351"/>
      <c r="G24" s="351"/>
      <c r="H24" s="352"/>
      <c r="I24" s="352"/>
      <c r="J24" s="286"/>
      <c r="K24" s="56"/>
      <c r="L24" s="56"/>
    </row>
    <row r="25" spans="1:17" ht="40.5" customHeight="1">
      <c r="A25" s="510" t="s">
        <v>158</v>
      </c>
      <c r="B25" s="49"/>
      <c r="C25" s="512" t="s">
        <v>92</v>
      </c>
      <c r="D25" s="513"/>
      <c r="E25" s="513"/>
      <c r="F25" s="513"/>
      <c r="G25" s="514"/>
      <c r="H25" s="524" t="s">
        <v>120</v>
      </c>
      <c r="I25" s="525"/>
      <c r="J25" s="525"/>
      <c r="K25" s="175" t="s">
        <v>135</v>
      </c>
      <c r="L25" s="175" t="s">
        <v>135</v>
      </c>
      <c r="N25" s="522" t="s">
        <v>58</v>
      </c>
      <c r="O25" s="523"/>
      <c r="P25" s="522" t="s">
        <v>59</v>
      </c>
      <c r="Q25" s="523"/>
    </row>
    <row r="26" spans="1:17" ht="48.75" customHeight="1">
      <c r="A26" s="511"/>
      <c r="B26" s="49"/>
      <c r="C26" s="48" t="s">
        <v>93</v>
      </c>
      <c r="D26" s="353" t="s">
        <v>90</v>
      </c>
      <c r="E26" s="48" t="s">
        <v>89</v>
      </c>
      <c r="F26" s="48" t="s">
        <v>117</v>
      </c>
      <c r="G26" s="48" t="s">
        <v>118</v>
      </c>
      <c r="H26" s="460">
        <v>2022</v>
      </c>
      <c r="I26" s="460">
        <v>2021</v>
      </c>
      <c r="J26" s="286"/>
      <c r="K26" s="175">
        <v>2018</v>
      </c>
      <c r="L26" s="175">
        <v>2019</v>
      </c>
      <c r="N26" s="39">
        <v>2018</v>
      </c>
      <c r="O26" s="39">
        <v>2019</v>
      </c>
      <c r="P26" s="39">
        <v>2018</v>
      </c>
      <c r="Q26" s="39">
        <v>2019</v>
      </c>
    </row>
    <row r="27" spans="1:17" s="3" customFormat="1" ht="24" customHeight="1">
      <c r="A27" s="49">
        <v>1</v>
      </c>
      <c r="B27" s="49"/>
      <c r="C27" s="354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7</v>
      </c>
      <c r="J27" s="289"/>
      <c r="K27" s="109">
        <v>7</v>
      </c>
      <c r="L27" s="109">
        <v>7</v>
      </c>
      <c r="N27" s="185"/>
      <c r="O27" s="185"/>
      <c r="P27" s="185"/>
      <c r="Q27" s="185"/>
    </row>
    <row r="28" spans="1:17" s="4" customFormat="1" ht="24.75" customHeight="1">
      <c r="A28" s="344" t="s">
        <v>21</v>
      </c>
      <c r="B28" s="344"/>
      <c r="C28" s="355" t="s">
        <v>190</v>
      </c>
      <c r="D28" s="355"/>
      <c r="E28" s="355"/>
      <c r="F28" s="355"/>
      <c r="G28" s="356"/>
      <c r="H28" s="357">
        <f>H29+H105+H116+H131+H137+H163+H219+H227+H250+H256+H262</f>
        <v>10967.84</v>
      </c>
      <c r="I28" s="357">
        <f>I29+I105+I116+I137+I163+I219+I227+I250+I256+I262</f>
        <v>6599.2</v>
      </c>
      <c r="J28" s="320"/>
      <c r="K28" s="176">
        <f>K29+K105+K116+K137+K163+K219+K227+K250+K256+K262</f>
        <v>8657.599999999999</v>
      </c>
      <c r="L28" s="176">
        <f>L29+L105+L116+L137+L163+L219+L227+L250+L256+L262</f>
        <v>8689.2</v>
      </c>
      <c r="N28" s="186">
        <f>H28-K28</f>
        <v>2310.2400000000016</v>
      </c>
      <c r="O28" s="186">
        <f>I28-L28</f>
        <v>-2090.000000000001</v>
      </c>
      <c r="P28" s="186">
        <f>H28/K28*100</f>
        <v>126.6845315098873</v>
      </c>
      <c r="Q28" s="186">
        <f>I28/L28*100</f>
        <v>75.94715278736822</v>
      </c>
    </row>
    <row r="29" spans="1:17" s="4" customFormat="1" ht="21" customHeight="1">
      <c r="A29" s="344" t="s">
        <v>14</v>
      </c>
      <c r="B29" s="344"/>
      <c r="C29" s="355" t="s">
        <v>190</v>
      </c>
      <c r="D29" s="355" t="s">
        <v>159</v>
      </c>
      <c r="E29" s="355"/>
      <c r="F29" s="355"/>
      <c r="G29" s="356"/>
      <c r="H29" s="357">
        <f>H30+H41+H79+H84+H74</f>
        <v>4513.77</v>
      </c>
      <c r="I29" s="357">
        <f>I30+I41+I79+I84+I74</f>
        <v>2828.1</v>
      </c>
      <c r="J29" s="321"/>
      <c r="K29" s="176">
        <f>K30+K41+K79+K84+K74</f>
        <v>3771.7000000000003</v>
      </c>
      <c r="L29" s="176">
        <f>L30+L41+L79+L84+L74</f>
        <v>3771.7000000000003</v>
      </c>
      <c r="N29" s="186">
        <f aca="true" t="shared" si="0" ref="N29:O103">H29-K29</f>
        <v>742.0700000000002</v>
      </c>
      <c r="O29" s="186">
        <f t="shared" si="0"/>
        <v>-943.6000000000004</v>
      </c>
      <c r="P29" s="186">
        <f aca="true" t="shared" si="1" ref="P29:Q103">H29/K29*100</f>
        <v>119.67468250391072</v>
      </c>
      <c r="Q29" s="186">
        <f t="shared" si="1"/>
        <v>74.98210356072858</v>
      </c>
    </row>
    <row r="30" spans="1:17" ht="36" customHeight="1">
      <c r="A30" s="358" t="s">
        <v>38</v>
      </c>
      <c r="B30" s="358"/>
      <c r="C30" s="355" t="s">
        <v>190</v>
      </c>
      <c r="D30" s="355" t="s">
        <v>159</v>
      </c>
      <c r="E30" s="355" t="s">
        <v>160</v>
      </c>
      <c r="F30" s="355"/>
      <c r="G30" s="356"/>
      <c r="H30" s="357">
        <f>'2-3'!H31</f>
        <v>753.01</v>
      </c>
      <c r="I30" s="357">
        <f>I31</f>
        <v>700</v>
      </c>
      <c r="J30" s="322"/>
      <c r="K30" s="176">
        <f>K31</f>
        <v>728.7</v>
      </c>
      <c r="L30" s="176">
        <f>L31</f>
        <v>728.7</v>
      </c>
      <c r="N30" s="186">
        <f t="shared" si="0"/>
        <v>24.309999999999945</v>
      </c>
      <c r="O30" s="186">
        <f t="shared" si="0"/>
        <v>-28.700000000000045</v>
      </c>
      <c r="P30" s="186">
        <f t="shared" si="1"/>
        <v>103.33607794702895</v>
      </c>
      <c r="Q30" s="186">
        <f t="shared" si="1"/>
        <v>96.06147934678194</v>
      </c>
    </row>
    <row r="31" spans="1:17" ht="18" hidden="1">
      <c r="A31" s="339" t="s">
        <v>528</v>
      </c>
      <c r="B31" s="358"/>
      <c r="C31" s="355" t="s">
        <v>190</v>
      </c>
      <c r="D31" s="355" t="s">
        <v>159</v>
      </c>
      <c r="E31" s="355" t="s">
        <v>160</v>
      </c>
      <c r="F31" s="355" t="s">
        <v>355</v>
      </c>
      <c r="G31" s="356"/>
      <c r="H31" s="357">
        <f>H32</f>
        <v>753.01</v>
      </c>
      <c r="I31" s="357">
        <f>I32</f>
        <v>700</v>
      </c>
      <c r="J31" s="322"/>
      <c r="K31" s="176">
        <f>K32</f>
        <v>728.7</v>
      </c>
      <c r="L31" s="176">
        <f>L32</f>
        <v>728.7</v>
      </c>
      <c r="N31" s="186">
        <f t="shared" si="0"/>
        <v>24.309999999999945</v>
      </c>
      <c r="O31" s="186">
        <f t="shared" si="0"/>
        <v>-28.700000000000045</v>
      </c>
      <c r="P31" s="186">
        <f t="shared" si="1"/>
        <v>103.33607794702895</v>
      </c>
      <c r="Q31" s="186">
        <f t="shared" si="1"/>
        <v>96.06147934678194</v>
      </c>
    </row>
    <row r="32" spans="1:17" ht="39" customHeight="1" hidden="1">
      <c r="A32" s="340" t="s">
        <v>529</v>
      </c>
      <c r="B32" s="348"/>
      <c r="C32" s="355" t="s">
        <v>190</v>
      </c>
      <c r="D32" s="355" t="s">
        <v>159</v>
      </c>
      <c r="E32" s="355" t="s">
        <v>160</v>
      </c>
      <c r="F32" s="355" t="s">
        <v>531</v>
      </c>
      <c r="G32" s="356"/>
      <c r="H32" s="357">
        <f>H33+H36+H38</f>
        <v>753.01</v>
      </c>
      <c r="I32" s="357">
        <f>I33+I36+I38</f>
        <v>700</v>
      </c>
      <c r="J32" s="322"/>
      <c r="K32" s="176">
        <f>K33+K36+K38</f>
        <v>728.7</v>
      </c>
      <c r="L32" s="176">
        <f>L33+L36+L38</f>
        <v>728.7</v>
      </c>
      <c r="N32" s="186">
        <f t="shared" si="0"/>
        <v>24.309999999999945</v>
      </c>
      <c r="O32" s="186">
        <f t="shared" si="0"/>
        <v>-28.700000000000045</v>
      </c>
      <c r="P32" s="186">
        <f t="shared" si="1"/>
        <v>103.33607794702895</v>
      </c>
      <c r="Q32" s="186">
        <f t="shared" si="1"/>
        <v>96.06147934678194</v>
      </c>
    </row>
    <row r="33" spans="1:17" ht="18" hidden="1">
      <c r="A33" s="341" t="s">
        <v>530</v>
      </c>
      <c r="B33" s="343"/>
      <c r="C33" s="356" t="s">
        <v>190</v>
      </c>
      <c r="D33" s="356" t="s">
        <v>159</v>
      </c>
      <c r="E33" s="356" t="s">
        <v>160</v>
      </c>
      <c r="F33" s="356" t="s">
        <v>532</v>
      </c>
      <c r="G33" s="356"/>
      <c r="H33" s="359">
        <f>H35</f>
        <v>753.01</v>
      </c>
      <c r="I33" s="359">
        <f>I35</f>
        <v>0</v>
      </c>
      <c r="J33" s="322"/>
      <c r="K33" s="177">
        <f>K35</f>
        <v>0</v>
      </c>
      <c r="L33" s="177">
        <f>L35</f>
        <v>0</v>
      </c>
      <c r="N33" s="186">
        <f t="shared" si="0"/>
        <v>753.01</v>
      </c>
      <c r="O33" s="186">
        <f t="shared" si="0"/>
        <v>0</v>
      </c>
      <c r="P33" s="186" t="e">
        <f t="shared" si="1"/>
        <v>#DIV/0!</v>
      </c>
      <c r="Q33" s="186" t="e">
        <f t="shared" si="1"/>
        <v>#DIV/0!</v>
      </c>
    </row>
    <row r="34" spans="1:17" ht="15" customHeight="1" hidden="1">
      <c r="A34" s="342" t="s">
        <v>533</v>
      </c>
      <c r="B34" s="343"/>
      <c r="C34" s="356"/>
      <c r="D34" s="356" t="s">
        <v>159</v>
      </c>
      <c r="E34" s="356" t="s">
        <v>160</v>
      </c>
      <c r="F34" s="356" t="s">
        <v>534</v>
      </c>
      <c r="G34" s="356"/>
      <c r="H34" s="359">
        <v>753.01</v>
      </c>
      <c r="I34" s="359"/>
      <c r="J34" s="322"/>
      <c r="K34" s="177"/>
      <c r="L34" s="177"/>
      <c r="N34" s="186"/>
      <c r="O34" s="186"/>
      <c r="P34" s="186"/>
      <c r="Q34" s="186"/>
    </row>
    <row r="35" spans="1:17" ht="48" customHeight="1" hidden="1">
      <c r="A35" s="343" t="s">
        <v>151</v>
      </c>
      <c r="B35" s="343"/>
      <c r="C35" s="356" t="s">
        <v>190</v>
      </c>
      <c r="D35" s="356" t="s">
        <v>159</v>
      </c>
      <c r="E35" s="356" t="s">
        <v>160</v>
      </c>
      <c r="F35" s="356" t="s">
        <v>534</v>
      </c>
      <c r="G35" s="356" t="s">
        <v>152</v>
      </c>
      <c r="H35" s="359">
        <v>753.01</v>
      </c>
      <c r="I35" s="359"/>
      <c r="J35" s="322"/>
      <c r="K35" s="177"/>
      <c r="L35" s="177"/>
      <c r="N35" s="186">
        <f t="shared" si="0"/>
        <v>753.01</v>
      </c>
      <c r="O35" s="186">
        <f t="shared" si="0"/>
        <v>0</v>
      </c>
      <c r="P35" s="186" t="e">
        <f t="shared" si="1"/>
        <v>#DIV/0!</v>
      </c>
      <c r="Q35" s="186" t="e">
        <f t="shared" si="1"/>
        <v>#DIV/0!</v>
      </c>
    </row>
    <row r="36" spans="1:17" ht="21" customHeight="1" hidden="1">
      <c r="A36" s="342" t="s">
        <v>348</v>
      </c>
      <c r="B36" s="342"/>
      <c r="C36" s="356" t="s">
        <v>190</v>
      </c>
      <c r="D36" s="356" t="s">
        <v>159</v>
      </c>
      <c r="E36" s="356" t="s">
        <v>160</v>
      </c>
      <c r="F36" s="356" t="s">
        <v>347</v>
      </c>
      <c r="G36" s="356"/>
      <c r="H36" s="360">
        <v>0</v>
      </c>
      <c r="I36" s="360">
        <f>I37</f>
        <v>700</v>
      </c>
      <c r="J36" s="322"/>
      <c r="K36" s="178">
        <f>K37</f>
        <v>728.7</v>
      </c>
      <c r="L36" s="178">
        <f>L37</f>
        <v>728.7</v>
      </c>
      <c r="N36" s="186">
        <f t="shared" si="0"/>
        <v>-728.7</v>
      </c>
      <c r="O36" s="186">
        <f t="shared" si="0"/>
        <v>-28.700000000000045</v>
      </c>
      <c r="P36" s="186">
        <f t="shared" si="1"/>
        <v>0</v>
      </c>
      <c r="Q36" s="186">
        <f t="shared" si="1"/>
        <v>96.06147934678194</v>
      </c>
    </row>
    <row r="37" spans="1:17" ht="79.5" customHeight="1" hidden="1">
      <c r="A37" s="361" t="s">
        <v>151</v>
      </c>
      <c r="B37" s="361"/>
      <c r="C37" s="356" t="s">
        <v>190</v>
      </c>
      <c r="D37" s="356" t="s">
        <v>159</v>
      </c>
      <c r="E37" s="356" t="s">
        <v>160</v>
      </c>
      <c r="F37" s="356" t="s">
        <v>347</v>
      </c>
      <c r="G37" s="356" t="s">
        <v>152</v>
      </c>
      <c r="H37" s="359">
        <v>0</v>
      </c>
      <c r="I37" s="359">
        <v>700</v>
      </c>
      <c r="J37" s="322"/>
      <c r="K37" s="177">
        <v>728.7</v>
      </c>
      <c r="L37" s="177">
        <v>728.7</v>
      </c>
      <c r="N37" s="186">
        <f t="shared" si="0"/>
        <v>-728.7</v>
      </c>
      <c r="O37" s="186">
        <f t="shared" si="0"/>
        <v>-28.700000000000045</v>
      </c>
      <c r="P37" s="186">
        <f t="shared" si="1"/>
        <v>0</v>
      </c>
      <c r="Q37" s="186">
        <f t="shared" si="1"/>
        <v>96.06147934678194</v>
      </c>
    </row>
    <row r="38" spans="1:17" ht="47.25" hidden="1">
      <c r="A38" s="362" t="s">
        <v>284</v>
      </c>
      <c r="B38" s="362"/>
      <c r="C38" s="356" t="s">
        <v>190</v>
      </c>
      <c r="D38" s="356" t="s">
        <v>159</v>
      </c>
      <c r="E38" s="356" t="s">
        <v>160</v>
      </c>
      <c r="F38" s="356" t="s">
        <v>74</v>
      </c>
      <c r="G38" s="356"/>
      <c r="H38" s="359">
        <f>H39</f>
        <v>0</v>
      </c>
      <c r="I38" s="359">
        <f>I39</f>
        <v>0</v>
      </c>
      <c r="J38" s="322"/>
      <c r="K38" s="177">
        <f>K39</f>
        <v>0</v>
      </c>
      <c r="L38" s="177">
        <f>L39</f>
        <v>0</v>
      </c>
      <c r="N38" s="186">
        <f t="shared" si="0"/>
        <v>0</v>
      </c>
      <c r="O38" s="186">
        <f t="shared" si="0"/>
        <v>0</v>
      </c>
      <c r="P38" s="186" t="e">
        <f t="shared" si="1"/>
        <v>#DIV/0!</v>
      </c>
      <c r="Q38" s="186" t="e">
        <f t="shared" si="1"/>
        <v>#DIV/0!</v>
      </c>
    </row>
    <row r="39" spans="1:17" ht="75.75" customHeight="1" hidden="1">
      <c r="A39" s="361" t="s">
        <v>151</v>
      </c>
      <c r="B39" s="361"/>
      <c r="C39" s="356" t="s">
        <v>190</v>
      </c>
      <c r="D39" s="356" t="s">
        <v>159</v>
      </c>
      <c r="E39" s="356" t="s">
        <v>160</v>
      </c>
      <c r="F39" s="356" t="s">
        <v>74</v>
      </c>
      <c r="G39" s="356" t="s">
        <v>152</v>
      </c>
      <c r="H39" s="363"/>
      <c r="I39" s="363"/>
      <c r="J39" s="322"/>
      <c r="K39" s="179"/>
      <c r="L39" s="179"/>
      <c r="N39" s="186">
        <f t="shared" si="0"/>
        <v>0</v>
      </c>
      <c r="O39" s="186">
        <f t="shared" si="0"/>
        <v>0</v>
      </c>
      <c r="P39" s="186" t="e">
        <f t="shared" si="1"/>
        <v>#DIV/0!</v>
      </c>
      <c r="Q39" s="186" t="e">
        <f t="shared" si="1"/>
        <v>#DIV/0!</v>
      </c>
    </row>
    <row r="40" spans="1:17" ht="18" hidden="1">
      <c r="A40" s="342" t="s">
        <v>165</v>
      </c>
      <c r="B40" s="342"/>
      <c r="C40" s="356" t="s">
        <v>190</v>
      </c>
      <c r="D40" s="356" t="s">
        <v>159</v>
      </c>
      <c r="E40" s="356" t="s">
        <v>160</v>
      </c>
      <c r="F40" s="356" t="s">
        <v>41</v>
      </c>
      <c r="G40" s="356" t="s">
        <v>152</v>
      </c>
      <c r="H40" s="363"/>
      <c r="I40" s="363"/>
      <c r="J40" s="322"/>
      <c r="K40" s="179"/>
      <c r="L40" s="179"/>
      <c r="N40" s="186">
        <f t="shared" si="0"/>
        <v>0</v>
      </c>
      <c r="O40" s="186">
        <f t="shared" si="0"/>
        <v>0</v>
      </c>
      <c r="P40" s="186" t="e">
        <f t="shared" si="1"/>
        <v>#DIV/0!</v>
      </c>
      <c r="Q40" s="186" t="e">
        <f t="shared" si="1"/>
        <v>#DIV/0!</v>
      </c>
    </row>
    <row r="41" spans="1:17" s="9" customFormat="1" ht="50.25" customHeight="1">
      <c r="A41" s="344" t="s">
        <v>43</v>
      </c>
      <c r="B41" s="344"/>
      <c r="C41" s="355" t="s">
        <v>190</v>
      </c>
      <c r="D41" s="355" t="s">
        <v>159</v>
      </c>
      <c r="E41" s="355" t="s">
        <v>170</v>
      </c>
      <c r="F41" s="355"/>
      <c r="G41" s="355"/>
      <c r="H41" s="364">
        <f>'2-3'!H42</f>
        <v>3520.08</v>
      </c>
      <c r="I41" s="364">
        <f>I42</f>
        <v>2123.4</v>
      </c>
      <c r="J41" s="324"/>
      <c r="K41" s="180">
        <f>K42</f>
        <v>3038.4</v>
      </c>
      <c r="L41" s="180">
        <f>L42</f>
        <v>3038.4</v>
      </c>
      <c r="N41" s="186">
        <f t="shared" si="0"/>
        <v>481.67999999999984</v>
      </c>
      <c r="O41" s="186">
        <f t="shared" si="0"/>
        <v>-915</v>
      </c>
      <c r="P41" s="186">
        <f t="shared" si="1"/>
        <v>115.85308056872037</v>
      </c>
      <c r="Q41" s="186">
        <f t="shared" si="1"/>
        <v>69.88546603475514</v>
      </c>
    </row>
    <row r="42" spans="1:17" s="9" customFormat="1" ht="26.25" customHeight="1" hidden="1">
      <c r="A42" s="339" t="s">
        <v>528</v>
      </c>
      <c r="B42" s="358"/>
      <c r="C42" s="355" t="s">
        <v>190</v>
      </c>
      <c r="D42" s="355" t="s">
        <v>159</v>
      </c>
      <c r="E42" s="355" t="s">
        <v>170</v>
      </c>
      <c r="F42" s="355" t="s">
        <v>355</v>
      </c>
      <c r="G42" s="355"/>
      <c r="H42" s="357">
        <f>H52+H44</f>
        <v>3416.08</v>
      </c>
      <c r="I42" s="357">
        <f>I52</f>
        <v>2123.4</v>
      </c>
      <c r="J42" s="324"/>
      <c r="K42" s="176">
        <f>K52</f>
        <v>3038.4</v>
      </c>
      <c r="L42" s="176">
        <f>L52</f>
        <v>3038.4</v>
      </c>
      <c r="N42" s="186">
        <f t="shared" si="0"/>
        <v>377.67999999999984</v>
      </c>
      <c r="O42" s="186">
        <f t="shared" si="0"/>
        <v>-915</v>
      </c>
      <c r="P42" s="186">
        <f t="shared" si="1"/>
        <v>112.43022643496576</v>
      </c>
      <c r="Q42" s="186">
        <f t="shared" si="1"/>
        <v>69.88546603475514</v>
      </c>
    </row>
    <row r="43" spans="1:17" s="9" customFormat="1" ht="33.75" customHeight="1" hidden="1">
      <c r="A43" s="340" t="s">
        <v>529</v>
      </c>
      <c r="B43" s="358"/>
      <c r="C43" s="355"/>
      <c r="D43" s="355" t="s">
        <v>159</v>
      </c>
      <c r="E43" s="355" t="s">
        <v>170</v>
      </c>
      <c r="F43" s="355" t="s">
        <v>531</v>
      </c>
      <c r="G43" s="355"/>
      <c r="H43" s="357"/>
      <c r="I43" s="357"/>
      <c r="J43" s="324"/>
      <c r="K43" s="176"/>
      <c r="L43" s="176"/>
      <c r="N43" s="186"/>
      <c r="O43" s="186"/>
      <c r="P43" s="186"/>
      <c r="Q43" s="186"/>
    </row>
    <row r="44" spans="1:17" s="9" customFormat="1" ht="22.5" customHeight="1" hidden="1">
      <c r="A44" s="343" t="s">
        <v>354</v>
      </c>
      <c r="B44" s="343"/>
      <c r="C44" s="356" t="s">
        <v>190</v>
      </c>
      <c r="D44" s="356" t="s">
        <v>159</v>
      </c>
      <c r="E44" s="356" t="s">
        <v>170</v>
      </c>
      <c r="F44" s="356" t="s">
        <v>535</v>
      </c>
      <c r="G44" s="356"/>
      <c r="H44" s="363">
        <f>H45</f>
        <v>0.7</v>
      </c>
      <c r="I44" s="357"/>
      <c r="J44" s="324"/>
      <c r="K44" s="176"/>
      <c r="L44" s="176"/>
      <c r="N44" s="186"/>
      <c r="O44" s="186"/>
      <c r="P44" s="186"/>
      <c r="Q44" s="186"/>
    </row>
    <row r="45" spans="1:17" s="9" customFormat="1" ht="63" hidden="1">
      <c r="A45" s="93" t="s">
        <v>256</v>
      </c>
      <c r="B45" s="93"/>
      <c r="C45" s="356" t="s">
        <v>190</v>
      </c>
      <c r="D45" s="356" t="s">
        <v>159</v>
      </c>
      <c r="E45" s="356" t="s">
        <v>170</v>
      </c>
      <c r="F45" s="356" t="s">
        <v>536</v>
      </c>
      <c r="G45" s="355"/>
      <c r="H45" s="363">
        <f>H46</f>
        <v>0.7</v>
      </c>
      <c r="I45" s="357"/>
      <c r="J45" s="324"/>
      <c r="K45" s="176"/>
      <c r="L45" s="176"/>
      <c r="N45" s="186"/>
      <c r="O45" s="186"/>
      <c r="P45" s="186"/>
      <c r="Q45" s="186"/>
    </row>
    <row r="46" spans="1:17" s="9" customFormat="1" ht="31.5" hidden="1">
      <c r="A46" s="342" t="s">
        <v>257</v>
      </c>
      <c r="B46" s="342"/>
      <c r="C46" s="356" t="s">
        <v>190</v>
      </c>
      <c r="D46" s="356" t="s">
        <v>159</v>
      </c>
      <c r="E46" s="356" t="s">
        <v>170</v>
      </c>
      <c r="F46" s="356" t="s">
        <v>536</v>
      </c>
      <c r="G46" s="356" t="s">
        <v>162</v>
      </c>
      <c r="H46" s="363">
        <v>0.7</v>
      </c>
      <c r="I46" s="357"/>
      <c r="J46" s="324"/>
      <c r="K46" s="176"/>
      <c r="L46" s="176"/>
      <c r="N46" s="186"/>
      <c r="O46" s="186"/>
      <c r="P46" s="186"/>
      <c r="Q46" s="186"/>
    </row>
    <row r="47" spans="1:17" s="9" customFormat="1" ht="18" hidden="1">
      <c r="A47" s="358"/>
      <c r="B47" s="358"/>
      <c r="C47" s="355"/>
      <c r="D47" s="355"/>
      <c r="E47" s="355"/>
      <c r="F47" s="355"/>
      <c r="G47" s="355"/>
      <c r="H47" s="357"/>
      <c r="I47" s="357"/>
      <c r="J47" s="324"/>
      <c r="K47" s="176"/>
      <c r="L47" s="176"/>
      <c r="N47" s="186"/>
      <c r="O47" s="186"/>
      <c r="P47" s="186"/>
      <c r="Q47" s="186"/>
    </row>
    <row r="48" spans="1:17" s="9" customFormat="1" ht="18" hidden="1">
      <c r="A48" s="358"/>
      <c r="B48" s="358"/>
      <c r="C48" s="355"/>
      <c r="D48" s="355"/>
      <c r="E48" s="355"/>
      <c r="F48" s="355"/>
      <c r="G48" s="355"/>
      <c r="H48" s="357"/>
      <c r="I48" s="357"/>
      <c r="J48" s="324"/>
      <c r="K48" s="176"/>
      <c r="L48" s="176"/>
      <c r="N48" s="186"/>
      <c r="O48" s="186"/>
      <c r="P48" s="186"/>
      <c r="Q48" s="186"/>
    </row>
    <row r="49" spans="1:17" s="9" customFormat="1" ht="18" hidden="1">
      <c r="A49" s="358"/>
      <c r="B49" s="358"/>
      <c r="C49" s="355"/>
      <c r="D49" s="355"/>
      <c r="E49" s="355"/>
      <c r="F49" s="355"/>
      <c r="G49" s="355"/>
      <c r="H49" s="357"/>
      <c r="I49" s="357"/>
      <c r="J49" s="324"/>
      <c r="K49" s="176"/>
      <c r="L49" s="176"/>
      <c r="N49" s="186"/>
      <c r="O49" s="186"/>
      <c r="P49" s="186"/>
      <c r="Q49" s="186"/>
    </row>
    <row r="50" spans="1:17" s="9" customFormat="1" ht="18" hidden="1">
      <c r="A50" s="358"/>
      <c r="B50" s="358"/>
      <c r="C50" s="355"/>
      <c r="D50" s="355"/>
      <c r="E50" s="355"/>
      <c r="F50" s="355"/>
      <c r="G50" s="355"/>
      <c r="H50" s="357"/>
      <c r="I50" s="357"/>
      <c r="J50" s="324"/>
      <c r="K50" s="176"/>
      <c r="L50" s="176"/>
      <c r="N50" s="186"/>
      <c r="O50" s="186"/>
      <c r="P50" s="186"/>
      <c r="Q50" s="186"/>
    </row>
    <row r="51" spans="1:17" s="9" customFormat="1" ht="18" hidden="1">
      <c r="A51" s="358"/>
      <c r="B51" s="358"/>
      <c r="C51" s="355"/>
      <c r="D51" s="355"/>
      <c r="E51" s="355"/>
      <c r="F51" s="355"/>
      <c r="G51" s="355"/>
      <c r="H51" s="357"/>
      <c r="I51" s="357"/>
      <c r="J51" s="324"/>
      <c r="K51" s="176"/>
      <c r="L51" s="176"/>
      <c r="N51" s="186"/>
      <c r="O51" s="186"/>
      <c r="P51" s="186"/>
      <c r="Q51" s="186"/>
    </row>
    <row r="52" spans="1:17" ht="18.75" customHeight="1" hidden="1">
      <c r="A52" s="343" t="s">
        <v>530</v>
      </c>
      <c r="B52" s="343"/>
      <c r="C52" s="356" t="s">
        <v>190</v>
      </c>
      <c r="D52" s="356" t="s">
        <v>159</v>
      </c>
      <c r="E52" s="356" t="s">
        <v>170</v>
      </c>
      <c r="F52" s="356" t="s">
        <v>532</v>
      </c>
      <c r="G52" s="356"/>
      <c r="H52" s="363">
        <f>H53+H58+H71</f>
        <v>3415.38</v>
      </c>
      <c r="I52" s="363">
        <f>I53+I58+I71</f>
        <v>2123.4</v>
      </c>
      <c r="J52" s="322"/>
      <c r="K52" s="179">
        <f>K53+K58+K71</f>
        <v>3038.4</v>
      </c>
      <c r="L52" s="179">
        <f>L53+L58+L71</f>
        <v>3038.4</v>
      </c>
      <c r="N52" s="186">
        <f t="shared" si="0"/>
        <v>376.98</v>
      </c>
      <c r="O52" s="186">
        <f t="shared" si="0"/>
        <v>-915</v>
      </c>
      <c r="P52" s="186">
        <f t="shared" si="1"/>
        <v>112.40718799368088</v>
      </c>
      <c r="Q52" s="186">
        <f t="shared" si="1"/>
        <v>69.88546603475514</v>
      </c>
    </row>
    <row r="53" spans="1:17" ht="31.5" hidden="1">
      <c r="A53" s="343" t="s">
        <v>346</v>
      </c>
      <c r="B53" s="343"/>
      <c r="C53" s="356" t="s">
        <v>190</v>
      </c>
      <c r="D53" s="356" t="s">
        <v>159</v>
      </c>
      <c r="E53" s="356" t="s">
        <v>170</v>
      </c>
      <c r="F53" s="356" t="s">
        <v>349</v>
      </c>
      <c r="G53" s="356"/>
      <c r="H53" s="360">
        <f>H54</f>
        <v>0</v>
      </c>
      <c r="I53" s="360">
        <f>I54</f>
        <v>0</v>
      </c>
      <c r="J53" s="322"/>
      <c r="K53" s="178">
        <f>K54</f>
        <v>634.1</v>
      </c>
      <c r="L53" s="178">
        <f>L54</f>
        <v>634.1</v>
      </c>
      <c r="N53" s="186">
        <f t="shared" si="0"/>
        <v>-634.1</v>
      </c>
      <c r="O53" s="186">
        <f t="shared" si="0"/>
        <v>-634.1</v>
      </c>
      <c r="P53" s="186">
        <f t="shared" si="1"/>
        <v>0</v>
      </c>
      <c r="Q53" s="186">
        <f t="shared" si="1"/>
        <v>0</v>
      </c>
    </row>
    <row r="54" spans="1:17" ht="82.5" customHeight="1" hidden="1">
      <c r="A54" s="361" t="s">
        <v>151</v>
      </c>
      <c r="B54" s="361"/>
      <c r="C54" s="356" t="s">
        <v>190</v>
      </c>
      <c r="D54" s="356" t="s">
        <v>159</v>
      </c>
      <c r="E54" s="356" t="s">
        <v>170</v>
      </c>
      <c r="F54" s="356" t="s">
        <v>349</v>
      </c>
      <c r="G54" s="356" t="s">
        <v>152</v>
      </c>
      <c r="H54" s="360"/>
      <c r="I54" s="360"/>
      <c r="J54" s="322"/>
      <c r="K54" s="178">
        <v>634.1</v>
      </c>
      <c r="L54" s="178">
        <v>634.1</v>
      </c>
      <c r="N54" s="186">
        <f t="shared" si="0"/>
        <v>-634.1</v>
      </c>
      <c r="O54" s="186">
        <f t="shared" si="0"/>
        <v>-634.1</v>
      </c>
      <c r="P54" s="186">
        <f t="shared" si="1"/>
        <v>0</v>
      </c>
      <c r="Q54" s="186">
        <f t="shared" si="1"/>
        <v>0</v>
      </c>
    </row>
    <row r="55" spans="1:17" ht="31.5" hidden="1">
      <c r="A55" s="343" t="s">
        <v>346</v>
      </c>
      <c r="B55" s="343"/>
      <c r="C55" s="356" t="s">
        <v>190</v>
      </c>
      <c r="D55" s="356" t="s">
        <v>159</v>
      </c>
      <c r="E55" s="356" t="s">
        <v>170</v>
      </c>
      <c r="F55" s="356" t="s">
        <v>350</v>
      </c>
      <c r="G55" s="356" t="s">
        <v>152</v>
      </c>
      <c r="H55" s="360" t="s">
        <v>212</v>
      </c>
      <c r="I55" s="360" t="s">
        <v>212</v>
      </c>
      <c r="J55" s="322"/>
      <c r="K55" s="178" t="s">
        <v>212</v>
      </c>
      <c r="L55" s="178" t="s">
        <v>212</v>
      </c>
      <c r="N55" s="186">
        <f t="shared" si="0"/>
        <v>0</v>
      </c>
      <c r="O55" s="186">
        <f t="shared" si="0"/>
        <v>0</v>
      </c>
      <c r="P55" s="186">
        <f t="shared" si="1"/>
        <v>100</v>
      </c>
      <c r="Q55" s="186">
        <f t="shared" si="1"/>
        <v>100</v>
      </c>
    </row>
    <row r="56" spans="1:17" ht="18" hidden="1">
      <c r="A56" s="342" t="s">
        <v>348</v>
      </c>
      <c r="B56" s="342"/>
      <c r="C56" s="356" t="s">
        <v>190</v>
      </c>
      <c r="D56" s="356" t="s">
        <v>159</v>
      </c>
      <c r="E56" s="356" t="s">
        <v>170</v>
      </c>
      <c r="F56" s="356" t="s">
        <v>351</v>
      </c>
      <c r="G56" s="356" t="s">
        <v>152</v>
      </c>
      <c r="H56" s="360" t="s">
        <v>213</v>
      </c>
      <c r="I56" s="360" t="s">
        <v>213</v>
      </c>
      <c r="J56" s="322"/>
      <c r="K56" s="178" t="s">
        <v>213</v>
      </c>
      <c r="L56" s="178" t="s">
        <v>213</v>
      </c>
      <c r="N56" s="186">
        <f t="shared" si="0"/>
        <v>0</v>
      </c>
      <c r="O56" s="186">
        <f t="shared" si="0"/>
        <v>0</v>
      </c>
      <c r="P56" s="186">
        <f t="shared" si="1"/>
        <v>100</v>
      </c>
      <c r="Q56" s="186">
        <f t="shared" si="1"/>
        <v>100</v>
      </c>
    </row>
    <row r="57" spans="1:17" ht="31.5" hidden="1">
      <c r="A57" s="343" t="s">
        <v>346</v>
      </c>
      <c r="B57" s="343"/>
      <c r="C57" s="356" t="s">
        <v>190</v>
      </c>
      <c r="D57" s="356" t="s">
        <v>159</v>
      </c>
      <c r="E57" s="356" t="s">
        <v>170</v>
      </c>
      <c r="F57" s="356" t="s">
        <v>352</v>
      </c>
      <c r="G57" s="356" t="s">
        <v>152</v>
      </c>
      <c r="H57" s="360" t="s">
        <v>214</v>
      </c>
      <c r="I57" s="360" t="s">
        <v>214</v>
      </c>
      <c r="J57" s="322"/>
      <c r="K57" s="178" t="s">
        <v>214</v>
      </c>
      <c r="L57" s="178" t="s">
        <v>214</v>
      </c>
      <c r="N57" s="186">
        <f t="shared" si="0"/>
        <v>0</v>
      </c>
      <c r="O57" s="186">
        <f t="shared" si="0"/>
        <v>0</v>
      </c>
      <c r="P57" s="186">
        <f t="shared" si="1"/>
        <v>100</v>
      </c>
      <c r="Q57" s="186">
        <f t="shared" si="1"/>
        <v>100</v>
      </c>
    </row>
    <row r="58" spans="1:17" ht="17.25" customHeight="1" hidden="1">
      <c r="A58" s="342" t="s">
        <v>533</v>
      </c>
      <c r="B58" s="342"/>
      <c r="C58" s="356" t="s">
        <v>190</v>
      </c>
      <c r="D58" s="356" t="s">
        <v>159</v>
      </c>
      <c r="E58" s="356" t="s">
        <v>170</v>
      </c>
      <c r="F58" s="356" t="s">
        <v>534</v>
      </c>
      <c r="G58" s="356"/>
      <c r="H58" s="360">
        <f>H59+H60+H70</f>
        <v>3415.38</v>
      </c>
      <c r="I58" s="360">
        <f>I59+I60+I70</f>
        <v>2123.4</v>
      </c>
      <c r="J58" s="322"/>
      <c r="K58" s="178">
        <f>K59+K60+K70</f>
        <v>2404.3</v>
      </c>
      <c r="L58" s="178">
        <f>L59+L60+L70</f>
        <v>2404.3</v>
      </c>
      <c r="N58" s="186">
        <f t="shared" si="0"/>
        <v>1011.0799999999999</v>
      </c>
      <c r="O58" s="186">
        <f t="shared" si="0"/>
        <v>-280.9000000000001</v>
      </c>
      <c r="P58" s="186">
        <f t="shared" si="1"/>
        <v>142.05298839579086</v>
      </c>
      <c r="Q58" s="186">
        <f t="shared" si="1"/>
        <v>88.31676579461796</v>
      </c>
    </row>
    <row r="59" spans="1:17" ht="66" customHeight="1" hidden="1">
      <c r="A59" s="361" t="s">
        <v>151</v>
      </c>
      <c r="B59" s="361"/>
      <c r="C59" s="356" t="s">
        <v>190</v>
      </c>
      <c r="D59" s="356" t="s">
        <v>159</v>
      </c>
      <c r="E59" s="356" t="s">
        <v>170</v>
      </c>
      <c r="F59" s="356" t="s">
        <v>534</v>
      </c>
      <c r="G59" s="356" t="s">
        <v>152</v>
      </c>
      <c r="H59" s="360">
        <v>2721.18</v>
      </c>
      <c r="I59" s="360">
        <v>1750</v>
      </c>
      <c r="J59" s="322"/>
      <c r="K59" s="178">
        <v>2099.8</v>
      </c>
      <c r="L59" s="178">
        <v>2099.8</v>
      </c>
      <c r="N59" s="186">
        <f t="shared" si="0"/>
        <v>621.3799999999997</v>
      </c>
      <c r="O59" s="186">
        <f t="shared" si="0"/>
        <v>-349.8000000000002</v>
      </c>
      <c r="P59" s="186">
        <f t="shared" si="1"/>
        <v>129.59234212782167</v>
      </c>
      <c r="Q59" s="186">
        <f t="shared" si="1"/>
        <v>83.34127059719972</v>
      </c>
    </row>
    <row r="60" spans="1:17" ht="33" customHeight="1" hidden="1">
      <c r="A60" s="342" t="s">
        <v>257</v>
      </c>
      <c r="B60" s="342"/>
      <c r="C60" s="356" t="s">
        <v>190</v>
      </c>
      <c r="D60" s="356" t="s">
        <v>159</v>
      </c>
      <c r="E60" s="356" t="s">
        <v>170</v>
      </c>
      <c r="F60" s="356" t="s">
        <v>534</v>
      </c>
      <c r="G60" s="356" t="s">
        <v>162</v>
      </c>
      <c r="H60" s="365">
        <v>684.2</v>
      </c>
      <c r="I60" s="365">
        <v>372.4</v>
      </c>
      <c r="J60" s="322"/>
      <c r="K60" s="178">
        <v>294.5</v>
      </c>
      <c r="L60" s="178">
        <v>294.5</v>
      </c>
      <c r="N60" s="186">
        <f t="shared" si="0"/>
        <v>389.70000000000005</v>
      </c>
      <c r="O60" s="186">
        <f t="shared" si="0"/>
        <v>77.89999999999998</v>
      </c>
      <c r="P60" s="186">
        <f t="shared" si="1"/>
        <v>232.32597623089984</v>
      </c>
      <c r="Q60" s="186">
        <f t="shared" si="1"/>
        <v>126.4516129032258</v>
      </c>
    </row>
    <row r="61" spans="1:17" ht="18" hidden="1">
      <c r="A61" s="342" t="s">
        <v>42</v>
      </c>
      <c r="B61" s="342"/>
      <c r="C61" s="356" t="s">
        <v>190</v>
      </c>
      <c r="D61" s="356" t="s">
        <v>159</v>
      </c>
      <c r="E61" s="356" t="s">
        <v>170</v>
      </c>
      <c r="F61" s="356" t="s">
        <v>534</v>
      </c>
      <c r="G61" s="356" t="s">
        <v>162</v>
      </c>
      <c r="H61" s="365" t="s">
        <v>215</v>
      </c>
      <c r="I61" s="365" t="s">
        <v>215</v>
      </c>
      <c r="J61" s="322"/>
      <c r="K61" s="178" t="s">
        <v>215</v>
      </c>
      <c r="L61" s="178" t="s">
        <v>215</v>
      </c>
      <c r="N61" s="186">
        <f t="shared" si="0"/>
        <v>0</v>
      </c>
      <c r="O61" s="186">
        <f t="shared" si="0"/>
        <v>0</v>
      </c>
      <c r="P61" s="186">
        <f t="shared" si="1"/>
        <v>100</v>
      </c>
      <c r="Q61" s="186">
        <f t="shared" si="1"/>
        <v>100</v>
      </c>
    </row>
    <row r="62" spans="1:17" ht="18" hidden="1">
      <c r="A62" s="342" t="s">
        <v>172</v>
      </c>
      <c r="B62" s="342"/>
      <c r="C62" s="356" t="s">
        <v>190</v>
      </c>
      <c r="D62" s="356" t="s">
        <v>159</v>
      </c>
      <c r="E62" s="356" t="s">
        <v>170</v>
      </c>
      <c r="F62" s="356" t="s">
        <v>534</v>
      </c>
      <c r="G62" s="356" t="s">
        <v>162</v>
      </c>
      <c r="H62" s="365" t="s">
        <v>215</v>
      </c>
      <c r="I62" s="365" t="s">
        <v>215</v>
      </c>
      <c r="J62" s="322"/>
      <c r="K62" s="178" t="s">
        <v>215</v>
      </c>
      <c r="L62" s="178" t="s">
        <v>215</v>
      </c>
      <c r="N62" s="186">
        <f t="shared" si="0"/>
        <v>0</v>
      </c>
      <c r="O62" s="186">
        <f t="shared" si="0"/>
        <v>0</v>
      </c>
      <c r="P62" s="186">
        <f t="shared" si="1"/>
        <v>100</v>
      </c>
      <c r="Q62" s="186">
        <f t="shared" si="1"/>
        <v>100</v>
      </c>
    </row>
    <row r="63" spans="1:17" ht="18" hidden="1">
      <c r="A63" s="342" t="s">
        <v>173</v>
      </c>
      <c r="B63" s="342"/>
      <c r="C63" s="356" t="s">
        <v>190</v>
      </c>
      <c r="D63" s="356" t="s">
        <v>159</v>
      </c>
      <c r="E63" s="356" t="s">
        <v>170</v>
      </c>
      <c r="F63" s="356" t="s">
        <v>534</v>
      </c>
      <c r="G63" s="356" t="s">
        <v>162</v>
      </c>
      <c r="H63" s="365" t="s">
        <v>216</v>
      </c>
      <c r="I63" s="365" t="s">
        <v>216</v>
      </c>
      <c r="J63" s="322"/>
      <c r="K63" s="178" t="s">
        <v>216</v>
      </c>
      <c r="L63" s="178" t="s">
        <v>216</v>
      </c>
      <c r="N63" s="186">
        <f t="shared" si="0"/>
        <v>0</v>
      </c>
      <c r="O63" s="186">
        <f t="shared" si="0"/>
        <v>0</v>
      </c>
      <c r="P63" s="186">
        <f t="shared" si="1"/>
        <v>100</v>
      </c>
      <c r="Q63" s="186">
        <f t="shared" si="1"/>
        <v>100</v>
      </c>
    </row>
    <row r="64" spans="1:17" ht="18" hidden="1">
      <c r="A64" s="343" t="s">
        <v>174</v>
      </c>
      <c r="B64" s="343"/>
      <c r="C64" s="356" t="s">
        <v>190</v>
      </c>
      <c r="D64" s="356" t="s">
        <v>159</v>
      </c>
      <c r="E64" s="356" t="s">
        <v>170</v>
      </c>
      <c r="F64" s="356" t="s">
        <v>534</v>
      </c>
      <c r="G64" s="356" t="s">
        <v>162</v>
      </c>
      <c r="H64" s="366">
        <v>132.1</v>
      </c>
      <c r="I64" s="366">
        <v>132.1</v>
      </c>
      <c r="J64" s="322"/>
      <c r="K64" s="181">
        <v>132.1</v>
      </c>
      <c r="L64" s="181">
        <v>132.1</v>
      </c>
      <c r="N64" s="186">
        <f t="shared" si="0"/>
        <v>0</v>
      </c>
      <c r="O64" s="186">
        <f t="shared" si="0"/>
        <v>0</v>
      </c>
      <c r="P64" s="186">
        <f t="shared" si="1"/>
        <v>100</v>
      </c>
      <c r="Q64" s="186">
        <f t="shared" si="1"/>
        <v>100</v>
      </c>
    </row>
    <row r="65" spans="1:17" ht="18" hidden="1">
      <c r="A65" s="343" t="s">
        <v>175</v>
      </c>
      <c r="B65" s="343"/>
      <c r="C65" s="356" t="s">
        <v>190</v>
      </c>
      <c r="D65" s="356" t="s">
        <v>159</v>
      </c>
      <c r="E65" s="356" t="s">
        <v>170</v>
      </c>
      <c r="F65" s="356" t="s">
        <v>534</v>
      </c>
      <c r="G65" s="356" t="s">
        <v>162</v>
      </c>
      <c r="H65" s="366">
        <v>41.5</v>
      </c>
      <c r="I65" s="366">
        <v>41.5</v>
      </c>
      <c r="J65" s="322"/>
      <c r="K65" s="181">
        <v>41.5</v>
      </c>
      <c r="L65" s="181">
        <v>41.5</v>
      </c>
      <c r="N65" s="186">
        <f t="shared" si="0"/>
        <v>0</v>
      </c>
      <c r="O65" s="186">
        <f t="shared" si="0"/>
        <v>0</v>
      </c>
      <c r="P65" s="186">
        <f t="shared" si="1"/>
        <v>100</v>
      </c>
      <c r="Q65" s="186">
        <f t="shared" si="1"/>
        <v>100</v>
      </c>
    </row>
    <row r="66" spans="1:17" ht="18" hidden="1">
      <c r="A66" s="343" t="s">
        <v>177</v>
      </c>
      <c r="B66" s="343"/>
      <c r="C66" s="356" t="s">
        <v>190</v>
      </c>
      <c r="D66" s="356" t="s">
        <v>159</v>
      </c>
      <c r="E66" s="356" t="s">
        <v>170</v>
      </c>
      <c r="F66" s="356" t="s">
        <v>534</v>
      </c>
      <c r="G66" s="356" t="s">
        <v>162</v>
      </c>
      <c r="H66" s="365" t="s">
        <v>217</v>
      </c>
      <c r="I66" s="365" t="s">
        <v>217</v>
      </c>
      <c r="J66" s="322"/>
      <c r="K66" s="178" t="s">
        <v>217</v>
      </c>
      <c r="L66" s="178" t="s">
        <v>217</v>
      </c>
      <c r="N66" s="186">
        <f t="shared" si="0"/>
        <v>0</v>
      </c>
      <c r="O66" s="186">
        <f t="shared" si="0"/>
        <v>0</v>
      </c>
      <c r="P66" s="186">
        <f t="shared" si="1"/>
        <v>100</v>
      </c>
      <c r="Q66" s="186">
        <f t="shared" si="1"/>
        <v>100</v>
      </c>
    </row>
    <row r="67" spans="1:17" ht="18" hidden="1">
      <c r="A67" s="367" t="s">
        <v>44</v>
      </c>
      <c r="B67" s="367"/>
      <c r="C67" s="356" t="s">
        <v>190</v>
      </c>
      <c r="D67" s="356" t="s">
        <v>159</v>
      </c>
      <c r="E67" s="356" t="s">
        <v>170</v>
      </c>
      <c r="F67" s="356" t="s">
        <v>534</v>
      </c>
      <c r="G67" s="356" t="s">
        <v>162</v>
      </c>
      <c r="H67" s="365" t="s">
        <v>218</v>
      </c>
      <c r="I67" s="365" t="s">
        <v>218</v>
      </c>
      <c r="J67" s="322"/>
      <c r="K67" s="178" t="s">
        <v>218</v>
      </c>
      <c r="L67" s="178" t="s">
        <v>218</v>
      </c>
      <c r="N67" s="186">
        <f t="shared" si="0"/>
        <v>0</v>
      </c>
      <c r="O67" s="186">
        <f t="shared" si="0"/>
        <v>0</v>
      </c>
      <c r="P67" s="186">
        <f t="shared" si="1"/>
        <v>100</v>
      </c>
      <c r="Q67" s="186">
        <f t="shared" si="1"/>
        <v>100</v>
      </c>
    </row>
    <row r="68" spans="1:17" ht="18" hidden="1">
      <c r="A68" s="367" t="s">
        <v>180</v>
      </c>
      <c r="B68" s="367"/>
      <c r="C68" s="356" t="s">
        <v>190</v>
      </c>
      <c r="D68" s="356" t="s">
        <v>159</v>
      </c>
      <c r="E68" s="356" t="s">
        <v>170</v>
      </c>
      <c r="F68" s="356" t="s">
        <v>534</v>
      </c>
      <c r="G68" s="356" t="s">
        <v>162</v>
      </c>
      <c r="H68" s="365" t="s">
        <v>218</v>
      </c>
      <c r="I68" s="365" t="s">
        <v>218</v>
      </c>
      <c r="J68" s="322"/>
      <c r="K68" s="178" t="s">
        <v>218</v>
      </c>
      <c r="L68" s="178" t="s">
        <v>218</v>
      </c>
      <c r="N68" s="186">
        <f t="shared" si="0"/>
        <v>0</v>
      </c>
      <c r="O68" s="186">
        <f t="shared" si="0"/>
        <v>0</v>
      </c>
      <c r="P68" s="186">
        <f t="shared" si="1"/>
        <v>100</v>
      </c>
      <c r="Q68" s="186">
        <f t="shared" si="1"/>
        <v>100</v>
      </c>
    </row>
    <row r="69" spans="1:17" ht="18" hidden="1">
      <c r="A69" s="342" t="s">
        <v>181</v>
      </c>
      <c r="B69" s="342"/>
      <c r="C69" s="356" t="s">
        <v>190</v>
      </c>
      <c r="D69" s="356" t="s">
        <v>159</v>
      </c>
      <c r="E69" s="356" t="s">
        <v>170</v>
      </c>
      <c r="F69" s="356" t="s">
        <v>534</v>
      </c>
      <c r="G69" s="356" t="s">
        <v>162</v>
      </c>
      <c r="H69" s="365">
        <v>2</v>
      </c>
      <c r="I69" s="365">
        <v>2</v>
      </c>
      <c r="J69" s="322"/>
      <c r="K69" s="178">
        <v>2</v>
      </c>
      <c r="L69" s="178">
        <v>2</v>
      </c>
      <c r="N69" s="186">
        <f t="shared" si="0"/>
        <v>0</v>
      </c>
      <c r="O69" s="186">
        <f t="shared" si="0"/>
        <v>0</v>
      </c>
      <c r="P69" s="186">
        <f t="shared" si="1"/>
        <v>100</v>
      </c>
      <c r="Q69" s="186">
        <f t="shared" si="1"/>
        <v>100</v>
      </c>
    </row>
    <row r="70" spans="1:17" ht="18" hidden="1">
      <c r="A70" s="343" t="s">
        <v>154</v>
      </c>
      <c r="B70" s="343"/>
      <c r="C70" s="356" t="s">
        <v>190</v>
      </c>
      <c r="D70" s="356" t="s">
        <v>159</v>
      </c>
      <c r="E70" s="356" t="s">
        <v>170</v>
      </c>
      <c r="F70" s="356" t="s">
        <v>534</v>
      </c>
      <c r="G70" s="356" t="s">
        <v>155</v>
      </c>
      <c r="H70" s="368">
        <v>10</v>
      </c>
      <c r="I70" s="368">
        <v>1</v>
      </c>
      <c r="J70" s="322"/>
      <c r="K70" s="177">
        <v>10</v>
      </c>
      <c r="L70" s="177">
        <v>10</v>
      </c>
      <c r="N70" s="186">
        <f t="shared" si="0"/>
        <v>0</v>
      </c>
      <c r="O70" s="186">
        <f t="shared" si="0"/>
        <v>-9</v>
      </c>
      <c r="P70" s="186">
        <f t="shared" si="1"/>
        <v>100</v>
      </c>
      <c r="Q70" s="186">
        <f t="shared" si="1"/>
        <v>10</v>
      </c>
    </row>
    <row r="71" spans="1:17" ht="47.25" hidden="1">
      <c r="A71" s="362" t="s">
        <v>284</v>
      </c>
      <c r="B71" s="362"/>
      <c r="C71" s="356" t="s">
        <v>190</v>
      </c>
      <c r="D71" s="356" t="s">
        <v>159</v>
      </c>
      <c r="E71" s="356" t="s">
        <v>170</v>
      </c>
      <c r="F71" s="356" t="s">
        <v>285</v>
      </c>
      <c r="G71" s="356"/>
      <c r="H71" s="359">
        <f>H72+H73</f>
        <v>0</v>
      </c>
      <c r="I71" s="359">
        <f>I72+I73</f>
        <v>0</v>
      </c>
      <c r="J71" s="322"/>
      <c r="K71" s="177">
        <f>K72+K73</f>
        <v>0</v>
      </c>
      <c r="L71" s="177">
        <f>L72+L73</f>
        <v>0</v>
      </c>
      <c r="N71" s="186">
        <f t="shared" si="0"/>
        <v>0</v>
      </c>
      <c r="O71" s="186">
        <f t="shared" si="0"/>
        <v>0</v>
      </c>
      <c r="P71" s="186" t="e">
        <f t="shared" si="1"/>
        <v>#DIV/0!</v>
      </c>
      <c r="Q71" s="186" t="e">
        <f t="shared" si="1"/>
        <v>#DIV/0!</v>
      </c>
    </row>
    <row r="72" spans="1:17" ht="62.25" customHeight="1" hidden="1">
      <c r="A72" s="361" t="s">
        <v>151</v>
      </c>
      <c r="B72" s="361"/>
      <c r="C72" s="356" t="s">
        <v>190</v>
      </c>
      <c r="D72" s="356" t="s">
        <v>159</v>
      </c>
      <c r="E72" s="356" t="s">
        <v>170</v>
      </c>
      <c r="F72" s="356" t="s">
        <v>285</v>
      </c>
      <c r="G72" s="356" t="s">
        <v>152</v>
      </c>
      <c r="H72" s="360"/>
      <c r="I72" s="360"/>
      <c r="J72" s="322"/>
      <c r="K72" s="182"/>
      <c r="L72" s="182"/>
      <c r="N72" s="186">
        <f t="shared" si="0"/>
        <v>0</v>
      </c>
      <c r="O72" s="186">
        <f t="shared" si="0"/>
        <v>0</v>
      </c>
      <c r="P72" s="186" t="e">
        <f t="shared" si="1"/>
        <v>#DIV/0!</v>
      </c>
      <c r="Q72" s="186" t="e">
        <f t="shared" si="1"/>
        <v>#DIV/0!</v>
      </c>
    </row>
    <row r="73" spans="1:17" ht="33" customHeight="1" hidden="1">
      <c r="A73" s="342" t="s">
        <v>257</v>
      </c>
      <c r="B73" s="342"/>
      <c r="C73" s="356" t="s">
        <v>190</v>
      </c>
      <c r="D73" s="356" t="s">
        <v>159</v>
      </c>
      <c r="E73" s="356" t="s">
        <v>170</v>
      </c>
      <c r="F73" s="356" t="s">
        <v>285</v>
      </c>
      <c r="G73" s="356" t="s">
        <v>162</v>
      </c>
      <c r="H73" s="360"/>
      <c r="I73" s="360"/>
      <c r="J73" s="322"/>
      <c r="K73" s="182"/>
      <c r="L73" s="182"/>
      <c r="N73" s="186">
        <f t="shared" si="0"/>
        <v>0</v>
      </c>
      <c r="O73" s="186">
        <f t="shared" si="0"/>
        <v>0</v>
      </c>
      <c r="P73" s="186" t="e">
        <f t="shared" si="1"/>
        <v>#DIV/0!</v>
      </c>
      <c r="Q73" s="186" t="e">
        <f t="shared" si="1"/>
        <v>#DIV/0!</v>
      </c>
    </row>
    <row r="74" spans="1:17" ht="24" customHeight="1">
      <c r="A74" s="344" t="s">
        <v>88</v>
      </c>
      <c r="B74" s="344"/>
      <c r="C74" s="355" t="s">
        <v>190</v>
      </c>
      <c r="D74" s="355" t="s">
        <v>159</v>
      </c>
      <c r="E74" s="355" t="s">
        <v>199</v>
      </c>
      <c r="F74" s="355"/>
      <c r="G74" s="355"/>
      <c r="H74" s="369">
        <f>'2-3'!H75</f>
        <v>227.68</v>
      </c>
      <c r="I74" s="369">
        <f aca="true" t="shared" si="2" ref="H74:L76">I75</f>
        <v>0</v>
      </c>
      <c r="J74" s="322"/>
      <c r="K74" s="183">
        <f t="shared" si="2"/>
        <v>0</v>
      </c>
      <c r="L74" s="183">
        <f t="shared" si="2"/>
        <v>0</v>
      </c>
      <c r="N74" s="186">
        <f t="shared" si="0"/>
        <v>227.68</v>
      </c>
      <c r="O74" s="186">
        <f t="shared" si="0"/>
        <v>0</v>
      </c>
      <c r="P74" s="186" t="e">
        <f t="shared" si="1"/>
        <v>#DIV/0!</v>
      </c>
      <c r="Q74" s="186" t="e">
        <f t="shared" si="1"/>
        <v>#DIV/0!</v>
      </c>
    </row>
    <row r="75" spans="1:17" ht="31.5" hidden="1">
      <c r="A75" s="342" t="s">
        <v>537</v>
      </c>
      <c r="B75" s="342"/>
      <c r="C75" s="356" t="s">
        <v>190</v>
      </c>
      <c r="D75" s="356" t="s">
        <v>159</v>
      </c>
      <c r="E75" s="356" t="s">
        <v>199</v>
      </c>
      <c r="F75" s="356" t="s">
        <v>292</v>
      </c>
      <c r="G75" s="356"/>
      <c r="H75" s="363">
        <f t="shared" si="2"/>
        <v>227.68</v>
      </c>
      <c r="I75" s="363">
        <f t="shared" si="2"/>
        <v>0</v>
      </c>
      <c r="J75" s="322"/>
      <c r="K75" s="179">
        <f t="shared" si="2"/>
        <v>0</v>
      </c>
      <c r="L75" s="179">
        <f t="shared" si="2"/>
        <v>0</v>
      </c>
      <c r="N75" s="186">
        <f t="shared" si="0"/>
        <v>227.68</v>
      </c>
      <c r="O75" s="186">
        <f t="shared" si="0"/>
        <v>0</v>
      </c>
      <c r="P75" s="186" t="e">
        <f t="shared" si="1"/>
        <v>#DIV/0!</v>
      </c>
      <c r="Q75" s="186" t="e">
        <f t="shared" si="1"/>
        <v>#DIV/0!</v>
      </c>
    </row>
    <row r="76" spans="1:17" ht="18" hidden="1">
      <c r="A76" s="342" t="s">
        <v>538</v>
      </c>
      <c r="B76" s="342"/>
      <c r="C76" s="356" t="s">
        <v>190</v>
      </c>
      <c r="D76" s="356" t="s">
        <v>159</v>
      </c>
      <c r="E76" s="356" t="s">
        <v>199</v>
      </c>
      <c r="F76" s="356" t="s">
        <v>539</v>
      </c>
      <c r="G76" s="356"/>
      <c r="H76" s="363">
        <f t="shared" si="2"/>
        <v>227.68</v>
      </c>
      <c r="I76" s="363">
        <f t="shared" si="2"/>
        <v>0</v>
      </c>
      <c r="J76" s="322"/>
      <c r="K76" s="179">
        <f t="shared" si="2"/>
        <v>0</v>
      </c>
      <c r="L76" s="179">
        <f t="shared" si="2"/>
        <v>0</v>
      </c>
      <c r="N76" s="186">
        <f t="shared" si="0"/>
        <v>227.68</v>
      </c>
      <c r="O76" s="186">
        <f t="shared" si="0"/>
        <v>0</v>
      </c>
      <c r="P76" s="186" t="e">
        <f t="shared" si="1"/>
        <v>#DIV/0!</v>
      </c>
      <c r="Q76" s="186" t="e">
        <f t="shared" si="1"/>
        <v>#DIV/0!</v>
      </c>
    </row>
    <row r="77" spans="1:17" ht="18" hidden="1">
      <c r="A77" s="342" t="s">
        <v>540</v>
      </c>
      <c r="B77" s="342"/>
      <c r="C77" s="356" t="s">
        <v>190</v>
      </c>
      <c r="D77" s="356" t="s">
        <v>159</v>
      </c>
      <c r="E77" s="356" t="s">
        <v>199</v>
      </c>
      <c r="F77" s="356" t="s">
        <v>541</v>
      </c>
      <c r="G77" s="356"/>
      <c r="H77" s="363">
        <v>227.68</v>
      </c>
      <c r="I77" s="363"/>
      <c r="J77" s="322"/>
      <c r="K77" s="179"/>
      <c r="L77" s="179"/>
      <c r="N77" s="186">
        <f t="shared" si="0"/>
        <v>227.68</v>
      </c>
      <c r="O77" s="186">
        <f t="shared" si="0"/>
        <v>0</v>
      </c>
      <c r="P77" s="186" t="e">
        <f t="shared" si="1"/>
        <v>#DIV/0!</v>
      </c>
      <c r="Q77" s="186" t="e">
        <f t="shared" si="1"/>
        <v>#DIV/0!</v>
      </c>
    </row>
    <row r="78" spans="1:17" ht="18" hidden="1">
      <c r="A78" s="342" t="s">
        <v>542</v>
      </c>
      <c r="B78" s="342"/>
      <c r="C78" s="356"/>
      <c r="D78" s="356" t="s">
        <v>159</v>
      </c>
      <c r="E78" s="356" t="s">
        <v>199</v>
      </c>
      <c r="F78" s="356" t="s">
        <v>543</v>
      </c>
      <c r="G78" s="356" t="s">
        <v>155</v>
      </c>
      <c r="H78" s="363">
        <v>227.68</v>
      </c>
      <c r="I78" s="363"/>
      <c r="J78" s="322"/>
      <c r="K78" s="179"/>
      <c r="L78" s="179"/>
      <c r="N78" s="186"/>
      <c r="O78" s="186"/>
      <c r="P78" s="186"/>
      <c r="Q78" s="186"/>
    </row>
    <row r="79" spans="1:17" s="9" customFormat="1" ht="21.75" customHeight="1">
      <c r="A79" s="344" t="s">
        <v>185</v>
      </c>
      <c r="B79" s="344"/>
      <c r="C79" s="355" t="s">
        <v>190</v>
      </c>
      <c r="D79" s="355" t="s">
        <v>159</v>
      </c>
      <c r="E79" s="355" t="s">
        <v>183</v>
      </c>
      <c r="F79" s="355"/>
      <c r="G79" s="355"/>
      <c r="H79" s="364">
        <f>H80</f>
        <v>10</v>
      </c>
      <c r="I79" s="364">
        <f>I80</f>
        <v>1</v>
      </c>
      <c r="J79" s="324"/>
      <c r="K79" s="180">
        <f>K80</f>
        <v>1</v>
      </c>
      <c r="L79" s="180">
        <f>L80</f>
        <v>1</v>
      </c>
      <c r="N79" s="186">
        <f t="shared" si="0"/>
        <v>9</v>
      </c>
      <c r="O79" s="186">
        <f t="shared" si="0"/>
        <v>0</v>
      </c>
      <c r="P79" s="186">
        <f t="shared" si="1"/>
        <v>1000</v>
      </c>
      <c r="Q79" s="186">
        <f t="shared" si="1"/>
        <v>100</v>
      </c>
    </row>
    <row r="80" spans="1:17" ht="19.5" customHeight="1" hidden="1">
      <c r="A80" s="340" t="s">
        <v>544</v>
      </c>
      <c r="B80" s="343"/>
      <c r="C80" s="356" t="s">
        <v>190</v>
      </c>
      <c r="D80" s="356" t="s">
        <v>159</v>
      </c>
      <c r="E80" s="356" t="s">
        <v>183</v>
      </c>
      <c r="F80" s="356" t="s">
        <v>353</v>
      </c>
      <c r="G80" s="356"/>
      <c r="H80" s="363">
        <f>H81</f>
        <v>10</v>
      </c>
      <c r="I80" s="363">
        <f>I81</f>
        <v>1</v>
      </c>
      <c r="J80" s="322"/>
      <c r="K80" s="179">
        <f>K81</f>
        <v>1</v>
      </c>
      <c r="L80" s="179">
        <f>L81</f>
        <v>1</v>
      </c>
      <c r="N80" s="186">
        <f t="shared" si="0"/>
        <v>9</v>
      </c>
      <c r="O80" s="186">
        <f t="shared" si="0"/>
        <v>0</v>
      </c>
      <c r="P80" s="186">
        <f t="shared" si="1"/>
        <v>1000</v>
      </c>
      <c r="Q80" s="186">
        <f t="shared" si="1"/>
        <v>100</v>
      </c>
    </row>
    <row r="81" spans="1:17" ht="18" hidden="1">
      <c r="A81" s="342" t="s">
        <v>189</v>
      </c>
      <c r="B81" s="342"/>
      <c r="C81" s="356" t="s">
        <v>190</v>
      </c>
      <c r="D81" s="356" t="s">
        <v>159</v>
      </c>
      <c r="E81" s="356" t="s">
        <v>183</v>
      </c>
      <c r="F81" s="356" t="s">
        <v>545</v>
      </c>
      <c r="G81" s="356"/>
      <c r="H81" s="359">
        <f>H83</f>
        <v>10</v>
      </c>
      <c r="I81" s="359">
        <f>I83</f>
        <v>1</v>
      </c>
      <c r="J81" s="322"/>
      <c r="K81" s="177">
        <f>K83</f>
        <v>1</v>
      </c>
      <c r="L81" s="177">
        <f>L83</f>
        <v>1</v>
      </c>
      <c r="N81" s="186">
        <f t="shared" si="0"/>
        <v>9</v>
      </c>
      <c r="O81" s="186">
        <f t="shared" si="0"/>
        <v>0</v>
      </c>
      <c r="P81" s="186">
        <f t="shared" si="1"/>
        <v>1000</v>
      </c>
      <c r="Q81" s="186">
        <f t="shared" si="1"/>
        <v>100</v>
      </c>
    </row>
    <row r="82" spans="1:17" ht="18" hidden="1">
      <c r="A82" s="342" t="s">
        <v>546</v>
      </c>
      <c r="B82" s="342"/>
      <c r="C82" s="356" t="s">
        <v>190</v>
      </c>
      <c r="D82" s="356" t="s">
        <v>159</v>
      </c>
      <c r="E82" s="356" t="s">
        <v>183</v>
      </c>
      <c r="F82" s="356" t="s">
        <v>547</v>
      </c>
      <c r="G82" s="356"/>
      <c r="H82" s="359">
        <f>H83</f>
        <v>10</v>
      </c>
      <c r="I82" s="359">
        <f>I83</f>
        <v>1</v>
      </c>
      <c r="J82" s="322"/>
      <c r="K82" s="177">
        <f>K83</f>
        <v>1</v>
      </c>
      <c r="L82" s="177">
        <f>L83</f>
        <v>1</v>
      </c>
      <c r="N82" s="186">
        <f t="shared" si="0"/>
        <v>9</v>
      </c>
      <c r="O82" s="186">
        <f t="shared" si="0"/>
        <v>0</v>
      </c>
      <c r="P82" s="186">
        <f t="shared" si="1"/>
        <v>1000</v>
      </c>
      <c r="Q82" s="186">
        <f t="shared" si="1"/>
        <v>100</v>
      </c>
    </row>
    <row r="83" spans="1:17" ht="18" hidden="1">
      <c r="A83" s="342" t="s">
        <v>154</v>
      </c>
      <c r="B83" s="342"/>
      <c r="C83" s="356" t="s">
        <v>190</v>
      </c>
      <c r="D83" s="356" t="s">
        <v>159</v>
      </c>
      <c r="E83" s="356" t="s">
        <v>183</v>
      </c>
      <c r="F83" s="356" t="s">
        <v>547</v>
      </c>
      <c r="G83" s="356" t="s">
        <v>155</v>
      </c>
      <c r="H83" s="363">
        <v>10</v>
      </c>
      <c r="I83" s="363">
        <v>1</v>
      </c>
      <c r="J83" s="322"/>
      <c r="K83" s="179">
        <v>1</v>
      </c>
      <c r="L83" s="179">
        <v>1</v>
      </c>
      <c r="N83" s="186">
        <f t="shared" si="0"/>
        <v>9</v>
      </c>
      <c r="O83" s="186">
        <f t="shared" si="0"/>
        <v>0</v>
      </c>
      <c r="P83" s="186">
        <f t="shared" si="1"/>
        <v>1000</v>
      </c>
      <c r="Q83" s="186">
        <f t="shared" si="1"/>
        <v>100</v>
      </c>
    </row>
    <row r="84" spans="1:17" s="9" customFormat="1" ht="20.25" customHeight="1">
      <c r="A84" s="358" t="s">
        <v>35</v>
      </c>
      <c r="B84" s="358"/>
      <c r="C84" s="355" t="s">
        <v>190</v>
      </c>
      <c r="D84" s="355" t="s">
        <v>159</v>
      </c>
      <c r="E84" s="355" t="s">
        <v>64</v>
      </c>
      <c r="F84" s="355"/>
      <c r="G84" s="355"/>
      <c r="H84" s="364">
        <f>'2-3'!H86</f>
        <v>3</v>
      </c>
      <c r="I84" s="364">
        <f>I89+I85</f>
        <v>3.7</v>
      </c>
      <c r="J84" s="324"/>
      <c r="K84" s="180">
        <f>K89+K85</f>
        <v>3.6</v>
      </c>
      <c r="L84" s="180">
        <f>L89+L85</f>
        <v>3.6</v>
      </c>
      <c r="N84" s="186">
        <f t="shared" si="0"/>
        <v>-0.6000000000000001</v>
      </c>
      <c r="O84" s="186">
        <f t="shared" si="0"/>
        <v>0.10000000000000009</v>
      </c>
      <c r="P84" s="186">
        <f t="shared" si="1"/>
        <v>83.33333333333333</v>
      </c>
      <c r="Q84" s="186">
        <f t="shared" si="1"/>
        <v>102.77777777777779</v>
      </c>
    </row>
    <row r="85" spans="1:17" s="9" customFormat="1" ht="57" customHeight="1" hidden="1">
      <c r="A85" s="344" t="s">
        <v>43</v>
      </c>
      <c r="B85" s="344"/>
      <c r="C85" s="355" t="s">
        <v>190</v>
      </c>
      <c r="D85" s="355" t="s">
        <v>159</v>
      </c>
      <c r="E85" s="355" t="s">
        <v>64</v>
      </c>
      <c r="F85" s="355" t="s">
        <v>355</v>
      </c>
      <c r="G85" s="355"/>
      <c r="H85" s="364">
        <f>H87</f>
        <v>0</v>
      </c>
      <c r="I85" s="364">
        <f>I87</f>
        <v>0.7</v>
      </c>
      <c r="J85" s="324"/>
      <c r="K85" s="180">
        <f>K87</f>
        <v>0.6</v>
      </c>
      <c r="L85" s="180">
        <f>L87</f>
        <v>0.6</v>
      </c>
      <c r="N85" s="186">
        <f t="shared" si="0"/>
        <v>-0.6</v>
      </c>
      <c r="O85" s="186">
        <f t="shared" si="0"/>
        <v>0.09999999999999998</v>
      </c>
      <c r="P85" s="186">
        <f t="shared" si="1"/>
        <v>0</v>
      </c>
      <c r="Q85" s="186">
        <f t="shared" si="1"/>
        <v>116.66666666666667</v>
      </c>
    </row>
    <row r="86" spans="1:17" s="9" customFormat="1" ht="32.25" customHeight="1" hidden="1">
      <c r="A86" s="343" t="s">
        <v>354</v>
      </c>
      <c r="B86" s="343"/>
      <c r="C86" s="356" t="s">
        <v>190</v>
      </c>
      <c r="D86" s="356" t="s">
        <v>159</v>
      </c>
      <c r="E86" s="356" t="s">
        <v>64</v>
      </c>
      <c r="F86" s="356" t="s">
        <v>356</v>
      </c>
      <c r="G86" s="356"/>
      <c r="H86" s="363">
        <f>H87</f>
        <v>0</v>
      </c>
      <c r="I86" s="363">
        <f>I87</f>
        <v>0.7</v>
      </c>
      <c r="J86" s="324"/>
      <c r="K86" s="180">
        <f>K87</f>
        <v>0.6</v>
      </c>
      <c r="L86" s="180">
        <f>L87</f>
        <v>0.6</v>
      </c>
      <c r="N86" s="186">
        <f t="shared" si="0"/>
        <v>-0.6</v>
      </c>
      <c r="O86" s="186">
        <f t="shared" si="0"/>
        <v>0.09999999999999998</v>
      </c>
      <c r="P86" s="186">
        <f t="shared" si="1"/>
        <v>0</v>
      </c>
      <c r="Q86" s="186">
        <f t="shared" si="1"/>
        <v>116.66666666666667</v>
      </c>
    </row>
    <row r="87" spans="1:17" s="9" customFormat="1" ht="63" hidden="1">
      <c r="A87" s="93" t="s">
        <v>256</v>
      </c>
      <c r="B87" s="93"/>
      <c r="C87" s="356" t="s">
        <v>190</v>
      </c>
      <c r="D87" s="356" t="s">
        <v>159</v>
      </c>
      <c r="E87" s="356" t="s">
        <v>64</v>
      </c>
      <c r="F87" s="356" t="s">
        <v>357</v>
      </c>
      <c r="G87" s="355"/>
      <c r="H87" s="363">
        <f>H88</f>
        <v>0</v>
      </c>
      <c r="I87" s="363">
        <f>I88</f>
        <v>0.7</v>
      </c>
      <c r="J87" s="324"/>
      <c r="K87" s="180">
        <f>K88</f>
        <v>0.6</v>
      </c>
      <c r="L87" s="180">
        <f>L88</f>
        <v>0.6</v>
      </c>
      <c r="N87" s="186">
        <f t="shared" si="0"/>
        <v>-0.6</v>
      </c>
      <c r="O87" s="186">
        <f t="shared" si="0"/>
        <v>0.09999999999999998</v>
      </c>
      <c r="P87" s="186">
        <f t="shared" si="1"/>
        <v>0</v>
      </c>
      <c r="Q87" s="186">
        <f t="shared" si="1"/>
        <v>116.66666666666667</v>
      </c>
    </row>
    <row r="88" spans="1:17" s="9" customFormat="1" ht="31.5" hidden="1">
      <c r="A88" s="342" t="s">
        <v>257</v>
      </c>
      <c r="B88" s="342"/>
      <c r="C88" s="356" t="s">
        <v>190</v>
      </c>
      <c r="D88" s="356" t="s">
        <v>159</v>
      </c>
      <c r="E88" s="356" t="s">
        <v>64</v>
      </c>
      <c r="F88" s="356" t="s">
        <v>357</v>
      </c>
      <c r="G88" s="356" t="s">
        <v>162</v>
      </c>
      <c r="H88" s="363">
        <v>0</v>
      </c>
      <c r="I88" s="363">
        <v>0.7</v>
      </c>
      <c r="J88" s="324"/>
      <c r="K88" s="179">
        <v>0.6</v>
      </c>
      <c r="L88" s="179">
        <v>0.6</v>
      </c>
      <c r="N88" s="186">
        <f t="shared" si="0"/>
        <v>-0.6</v>
      </c>
      <c r="O88" s="186">
        <f t="shared" si="0"/>
        <v>0.09999999999999998</v>
      </c>
      <c r="P88" s="186">
        <f t="shared" si="1"/>
        <v>0</v>
      </c>
      <c r="Q88" s="186">
        <f t="shared" si="1"/>
        <v>116.66666666666667</v>
      </c>
    </row>
    <row r="89" spans="1:17" s="9" customFormat="1" ht="34.5" customHeight="1" hidden="1">
      <c r="A89" s="344" t="s">
        <v>45</v>
      </c>
      <c r="B89" s="344"/>
      <c r="C89" s="355" t="s">
        <v>190</v>
      </c>
      <c r="D89" s="355" t="s">
        <v>159</v>
      </c>
      <c r="E89" s="355" t="s">
        <v>64</v>
      </c>
      <c r="F89" s="355" t="s">
        <v>319</v>
      </c>
      <c r="G89" s="355"/>
      <c r="H89" s="364">
        <f>H90</f>
        <v>0</v>
      </c>
      <c r="I89" s="364">
        <f>I90+I95</f>
        <v>3</v>
      </c>
      <c r="J89" s="324"/>
      <c r="K89" s="180">
        <f>K90+K95</f>
        <v>3</v>
      </c>
      <c r="L89" s="180">
        <f>L90+L95</f>
        <v>3</v>
      </c>
      <c r="N89" s="186">
        <f t="shared" si="0"/>
        <v>-3</v>
      </c>
      <c r="O89" s="186">
        <f t="shared" si="0"/>
        <v>0</v>
      </c>
      <c r="P89" s="186">
        <f t="shared" si="1"/>
        <v>0</v>
      </c>
      <c r="Q89" s="186">
        <f t="shared" si="1"/>
        <v>100</v>
      </c>
    </row>
    <row r="90" spans="1:17" s="9" customFormat="1" ht="31.5" hidden="1">
      <c r="A90" s="344" t="s">
        <v>47</v>
      </c>
      <c r="B90" s="344"/>
      <c r="C90" s="355" t="s">
        <v>190</v>
      </c>
      <c r="D90" s="355" t="s">
        <v>159</v>
      </c>
      <c r="E90" s="355" t="s">
        <v>64</v>
      </c>
      <c r="F90" s="355" t="s">
        <v>69</v>
      </c>
      <c r="G90" s="355"/>
      <c r="H90" s="364">
        <f>H91</f>
        <v>0</v>
      </c>
      <c r="I90" s="364">
        <f>I91</f>
        <v>0</v>
      </c>
      <c r="J90" s="324"/>
      <c r="K90" s="180">
        <f>K91</f>
        <v>0</v>
      </c>
      <c r="L90" s="180">
        <f>L91</f>
        <v>0</v>
      </c>
      <c r="N90" s="186">
        <f t="shared" si="0"/>
        <v>0</v>
      </c>
      <c r="O90" s="186">
        <f t="shared" si="0"/>
        <v>0</v>
      </c>
      <c r="P90" s="186" t="e">
        <f t="shared" si="1"/>
        <v>#DIV/0!</v>
      </c>
      <c r="Q90" s="186" t="e">
        <f t="shared" si="1"/>
        <v>#DIV/0!</v>
      </c>
    </row>
    <row r="91" spans="1:17" ht="31.5" hidden="1">
      <c r="A91" s="342" t="s">
        <v>153</v>
      </c>
      <c r="B91" s="342"/>
      <c r="C91" s="356" t="s">
        <v>190</v>
      </c>
      <c r="D91" s="356" t="s">
        <v>159</v>
      </c>
      <c r="E91" s="356" t="s">
        <v>64</v>
      </c>
      <c r="F91" s="356" t="s">
        <v>69</v>
      </c>
      <c r="G91" s="356" t="s">
        <v>162</v>
      </c>
      <c r="H91" s="363">
        <v>0</v>
      </c>
      <c r="I91" s="363"/>
      <c r="J91" s="322"/>
      <c r="K91" s="179"/>
      <c r="L91" s="179"/>
      <c r="N91" s="186">
        <f t="shared" si="0"/>
        <v>0</v>
      </c>
      <c r="O91" s="186">
        <f t="shared" si="0"/>
        <v>0</v>
      </c>
      <c r="P91" s="186" t="e">
        <f t="shared" si="1"/>
        <v>#DIV/0!</v>
      </c>
      <c r="Q91" s="186" t="e">
        <f t="shared" si="1"/>
        <v>#DIV/0!</v>
      </c>
    </row>
    <row r="92" spans="1:17" ht="18" hidden="1">
      <c r="A92" s="342" t="s">
        <v>42</v>
      </c>
      <c r="B92" s="342"/>
      <c r="C92" s="356" t="s">
        <v>190</v>
      </c>
      <c r="D92" s="356" t="s">
        <v>159</v>
      </c>
      <c r="E92" s="356" t="s">
        <v>64</v>
      </c>
      <c r="F92" s="356" t="s">
        <v>48</v>
      </c>
      <c r="G92" s="356" t="s">
        <v>162</v>
      </c>
      <c r="H92" s="363"/>
      <c r="I92" s="363"/>
      <c r="J92" s="322"/>
      <c r="K92" s="179"/>
      <c r="L92" s="179"/>
      <c r="N92" s="186">
        <f t="shared" si="0"/>
        <v>0</v>
      </c>
      <c r="O92" s="186">
        <f t="shared" si="0"/>
        <v>0</v>
      </c>
      <c r="P92" s="186" t="e">
        <f t="shared" si="1"/>
        <v>#DIV/0!</v>
      </c>
      <c r="Q92" s="186" t="e">
        <f t="shared" si="1"/>
        <v>#DIV/0!</v>
      </c>
    </row>
    <row r="93" spans="1:17" ht="18" hidden="1">
      <c r="A93" s="342" t="s">
        <v>172</v>
      </c>
      <c r="B93" s="342"/>
      <c r="C93" s="356" t="s">
        <v>190</v>
      </c>
      <c r="D93" s="356" t="s">
        <v>159</v>
      </c>
      <c r="E93" s="356" t="s">
        <v>64</v>
      </c>
      <c r="F93" s="356" t="s">
        <v>48</v>
      </c>
      <c r="G93" s="356" t="s">
        <v>162</v>
      </c>
      <c r="H93" s="363"/>
      <c r="I93" s="363"/>
      <c r="J93" s="322"/>
      <c r="K93" s="179"/>
      <c r="L93" s="179"/>
      <c r="N93" s="186">
        <f t="shared" si="0"/>
        <v>0</v>
      </c>
      <c r="O93" s="186">
        <f t="shared" si="0"/>
        <v>0</v>
      </c>
      <c r="P93" s="186" t="e">
        <f t="shared" si="1"/>
        <v>#DIV/0!</v>
      </c>
      <c r="Q93" s="186" t="e">
        <f t="shared" si="1"/>
        <v>#DIV/0!</v>
      </c>
    </row>
    <row r="94" spans="1:17" ht="18" hidden="1">
      <c r="A94" s="342" t="s">
        <v>177</v>
      </c>
      <c r="B94" s="342"/>
      <c r="C94" s="356" t="s">
        <v>190</v>
      </c>
      <c r="D94" s="356" t="s">
        <v>159</v>
      </c>
      <c r="E94" s="356" t="s">
        <v>64</v>
      </c>
      <c r="F94" s="356" t="s">
        <v>48</v>
      </c>
      <c r="G94" s="356" t="s">
        <v>162</v>
      </c>
      <c r="H94" s="363"/>
      <c r="I94" s="363"/>
      <c r="J94" s="322"/>
      <c r="K94" s="179"/>
      <c r="L94" s="179"/>
      <c r="N94" s="186">
        <f t="shared" si="0"/>
        <v>0</v>
      </c>
      <c r="O94" s="186">
        <f t="shared" si="0"/>
        <v>0</v>
      </c>
      <c r="P94" s="186" t="e">
        <f t="shared" si="1"/>
        <v>#DIV/0!</v>
      </c>
      <c r="Q94" s="186" t="e">
        <f t="shared" si="1"/>
        <v>#DIV/0!</v>
      </c>
    </row>
    <row r="95" spans="1:17" s="9" customFormat="1" ht="18" customHeight="1" hidden="1">
      <c r="A95" s="344" t="s">
        <v>548</v>
      </c>
      <c r="B95" s="344"/>
      <c r="C95" s="355" t="s">
        <v>190</v>
      </c>
      <c r="D95" s="355" t="s">
        <v>159</v>
      </c>
      <c r="E95" s="355" t="s">
        <v>64</v>
      </c>
      <c r="F95" s="355" t="s">
        <v>320</v>
      </c>
      <c r="G95" s="355"/>
      <c r="H95" s="364">
        <f>H96</f>
        <v>3</v>
      </c>
      <c r="I95" s="364">
        <f>I96</f>
        <v>3</v>
      </c>
      <c r="J95" s="324"/>
      <c r="K95" s="180">
        <f>K96</f>
        <v>3</v>
      </c>
      <c r="L95" s="180">
        <f>L96</f>
        <v>3</v>
      </c>
      <c r="N95" s="186">
        <f t="shared" si="0"/>
        <v>0</v>
      </c>
      <c r="O95" s="186">
        <f t="shared" si="0"/>
        <v>0</v>
      </c>
      <c r="P95" s="186">
        <f t="shared" si="1"/>
        <v>100</v>
      </c>
      <c r="Q95" s="186">
        <f t="shared" si="1"/>
        <v>100</v>
      </c>
    </row>
    <row r="96" spans="1:17" ht="26.25" customHeight="1" hidden="1">
      <c r="A96" s="342" t="s">
        <v>49</v>
      </c>
      <c r="B96" s="342"/>
      <c r="C96" s="356" t="s">
        <v>190</v>
      </c>
      <c r="D96" s="356" t="s">
        <v>159</v>
      </c>
      <c r="E96" s="356" t="s">
        <v>64</v>
      </c>
      <c r="F96" s="356" t="s">
        <v>550</v>
      </c>
      <c r="G96" s="356"/>
      <c r="H96" s="363">
        <f>H98+H102</f>
        <v>3</v>
      </c>
      <c r="I96" s="363">
        <f>I98+I102</f>
        <v>3</v>
      </c>
      <c r="J96" s="322"/>
      <c r="K96" s="179">
        <f>K98+K102</f>
        <v>3</v>
      </c>
      <c r="L96" s="179">
        <f>L98+L102</f>
        <v>3</v>
      </c>
      <c r="N96" s="186">
        <f t="shared" si="0"/>
        <v>0</v>
      </c>
      <c r="O96" s="186">
        <f t="shared" si="0"/>
        <v>0</v>
      </c>
      <c r="P96" s="186">
        <f t="shared" si="1"/>
        <v>100</v>
      </c>
      <c r="Q96" s="186">
        <f t="shared" si="1"/>
        <v>100</v>
      </c>
    </row>
    <row r="97" spans="1:17" ht="31.5" hidden="1">
      <c r="A97" s="370" t="s">
        <v>549</v>
      </c>
      <c r="B97" s="342"/>
      <c r="C97" s="356" t="s">
        <v>190</v>
      </c>
      <c r="D97" s="356" t="s">
        <v>159</v>
      </c>
      <c r="E97" s="356" t="s">
        <v>64</v>
      </c>
      <c r="F97" s="356" t="s">
        <v>551</v>
      </c>
      <c r="G97" s="356"/>
      <c r="H97" s="363">
        <f>H102</f>
        <v>3</v>
      </c>
      <c r="I97" s="363">
        <f>I102</f>
        <v>3</v>
      </c>
      <c r="J97" s="322"/>
      <c r="K97" s="179">
        <f>K102</f>
        <v>3</v>
      </c>
      <c r="L97" s="179">
        <f>L102</f>
        <v>3</v>
      </c>
      <c r="N97" s="186">
        <f t="shared" si="0"/>
        <v>0</v>
      </c>
      <c r="O97" s="186">
        <f t="shared" si="0"/>
        <v>0</v>
      </c>
      <c r="P97" s="186">
        <f t="shared" si="1"/>
        <v>100</v>
      </c>
      <c r="Q97" s="186">
        <f t="shared" si="1"/>
        <v>100</v>
      </c>
    </row>
    <row r="98" spans="1:17" ht="31.5" hidden="1">
      <c r="A98" s="371" t="s">
        <v>153</v>
      </c>
      <c r="B98" s="343"/>
      <c r="C98" s="356" t="s">
        <v>190</v>
      </c>
      <c r="D98" s="356" t="s">
        <v>159</v>
      </c>
      <c r="E98" s="356" t="s">
        <v>64</v>
      </c>
      <c r="F98" s="356" t="s">
        <v>201</v>
      </c>
      <c r="G98" s="356" t="s">
        <v>162</v>
      </c>
      <c r="H98" s="359"/>
      <c r="I98" s="359"/>
      <c r="J98" s="322"/>
      <c r="K98" s="177"/>
      <c r="L98" s="177"/>
      <c r="N98" s="186">
        <f t="shared" si="0"/>
        <v>0</v>
      </c>
      <c r="O98" s="186">
        <f t="shared" si="0"/>
        <v>0</v>
      </c>
      <c r="P98" s="186" t="e">
        <f t="shared" si="1"/>
        <v>#DIV/0!</v>
      </c>
      <c r="Q98" s="186" t="e">
        <f t="shared" si="1"/>
        <v>#DIV/0!</v>
      </c>
    </row>
    <row r="99" spans="1:17" ht="18" hidden="1">
      <c r="A99" s="371" t="s">
        <v>42</v>
      </c>
      <c r="B99" s="343"/>
      <c r="C99" s="356" t="s">
        <v>190</v>
      </c>
      <c r="D99" s="356" t="s">
        <v>159</v>
      </c>
      <c r="E99" s="356" t="s">
        <v>64</v>
      </c>
      <c r="F99" s="356" t="s">
        <v>201</v>
      </c>
      <c r="G99" s="356" t="s">
        <v>162</v>
      </c>
      <c r="H99" s="363">
        <v>45</v>
      </c>
      <c r="I99" s="363">
        <v>45</v>
      </c>
      <c r="J99" s="322"/>
      <c r="K99" s="179">
        <v>45</v>
      </c>
      <c r="L99" s="179">
        <v>45</v>
      </c>
      <c r="N99" s="186">
        <f t="shared" si="0"/>
        <v>0</v>
      </c>
      <c r="O99" s="186">
        <f t="shared" si="0"/>
        <v>0</v>
      </c>
      <c r="P99" s="186">
        <f t="shared" si="1"/>
        <v>100</v>
      </c>
      <c r="Q99" s="186">
        <f t="shared" si="1"/>
        <v>100</v>
      </c>
    </row>
    <row r="100" spans="1:17" ht="18" hidden="1">
      <c r="A100" s="370" t="s">
        <v>172</v>
      </c>
      <c r="B100" s="342"/>
      <c r="C100" s="356" t="s">
        <v>190</v>
      </c>
      <c r="D100" s="356" t="s">
        <v>159</v>
      </c>
      <c r="E100" s="356" t="s">
        <v>64</v>
      </c>
      <c r="F100" s="356" t="s">
        <v>201</v>
      </c>
      <c r="G100" s="356" t="s">
        <v>162</v>
      </c>
      <c r="H100" s="363">
        <v>45</v>
      </c>
      <c r="I100" s="363">
        <v>45</v>
      </c>
      <c r="J100" s="322"/>
      <c r="K100" s="179">
        <v>45</v>
      </c>
      <c r="L100" s="179">
        <v>45</v>
      </c>
      <c r="N100" s="186">
        <f t="shared" si="0"/>
        <v>0</v>
      </c>
      <c r="O100" s="186">
        <f t="shared" si="0"/>
        <v>0</v>
      </c>
      <c r="P100" s="186">
        <f t="shared" si="1"/>
        <v>100</v>
      </c>
      <c r="Q100" s="186">
        <f t="shared" si="1"/>
        <v>100</v>
      </c>
    </row>
    <row r="101" spans="1:17" ht="18" hidden="1">
      <c r="A101" s="372" t="s">
        <v>177</v>
      </c>
      <c r="B101" s="345"/>
      <c r="C101" s="356" t="s">
        <v>190</v>
      </c>
      <c r="D101" s="356" t="s">
        <v>159</v>
      </c>
      <c r="E101" s="356" t="s">
        <v>64</v>
      </c>
      <c r="F101" s="356" t="s">
        <v>201</v>
      </c>
      <c r="G101" s="356" t="s">
        <v>162</v>
      </c>
      <c r="H101" s="363">
        <v>45</v>
      </c>
      <c r="I101" s="363">
        <v>45</v>
      </c>
      <c r="J101" s="322"/>
      <c r="K101" s="179">
        <v>45</v>
      </c>
      <c r="L101" s="179">
        <v>45</v>
      </c>
      <c r="N101" s="186">
        <f t="shared" si="0"/>
        <v>0</v>
      </c>
      <c r="O101" s="186">
        <f t="shared" si="0"/>
        <v>0</v>
      </c>
      <c r="P101" s="186">
        <f t="shared" si="1"/>
        <v>100</v>
      </c>
      <c r="Q101" s="186">
        <f t="shared" si="1"/>
        <v>100</v>
      </c>
    </row>
    <row r="102" spans="1:17" ht="18" hidden="1">
      <c r="A102" s="370" t="s">
        <v>154</v>
      </c>
      <c r="B102" s="342"/>
      <c r="C102" s="356" t="s">
        <v>190</v>
      </c>
      <c r="D102" s="356" t="s">
        <v>159</v>
      </c>
      <c r="E102" s="356" t="s">
        <v>64</v>
      </c>
      <c r="F102" s="356" t="s">
        <v>551</v>
      </c>
      <c r="G102" s="356" t="s">
        <v>155</v>
      </c>
      <c r="H102" s="363">
        <v>3</v>
      </c>
      <c r="I102" s="363">
        <v>3</v>
      </c>
      <c r="J102" s="322"/>
      <c r="K102" s="179">
        <v>3</v>
      </c>
      <c r="L102" s="179">
        <v>3</v>
      </c>
      <c r="N102" s="186">
        <f t="shared" si="0"/>
        <v>0</v>
      </c>
      <c r="O102" s="186">
        <f t="shared" si="0"/>
        <v>0</v>
      </c>
      <c r="P102" s="186">
        <f t="shared" si="1"/>
        <v>100</v>
      </c>
      <c r="Q102" s="186">
        <f t="shared" si="1"/>
        <v>100</v>
      </c>
    </row>
    <row r="103" spans="1:17" ht="18" hidden="1">
      <c r="A103" s="345" t="s">
        <v>42</v>
      </c>
      <c r="B103" s="345"/>
      <c r="C103" s="356" t="s">
        <v>190</v>
      </c>
      <c r="D103" s="356" t="s">
        <v>159</v>
      </c>
      <c r="E103" s="356" t="s">
        <v>64</v>
      </c>
      <c r="F103" s="356" t="s">
        <v>201</v>
      </c>
      <c r="G103" s="356" t="s">
        <v>155</v>
      </c>
      <c r="H103" s="363">
        <v>1</v>
      </c>
      <c r="I103" s="363">
        <v>1</v>
      </c>
      <c r="J103" s="322"/>
      <c r="K103" s="179">
        <v>1</v>
      </c>
      <c r="L103" s="179">
        <v>1</v>
      </c>
      <c r="N103" s="186">
        <f t="shared" si="0"/>
        <v>0</v>
      </c>
      <c r="O103" s="186">
        <f t="shared" si="0"/>
        <v>0</v>
      </c>
      <c r="P103" s="186">
        <f t="shared" si="1"/>
        <v>100</v>
      </c>
      <c r="Q103" s="186">
        <f t="shared" si="1"/>
        <v>100</v>
      </c>
    </row>
    <row r="104" spans="1:17" ht="18" hidden="1">
      <c r="A104" s="345" t="s">
        <v>178</v>
      </c>
      <c r="B104" s="345"/>
      <c r="C104" s="356" t="s">
        <v>190</v>
      </c>
      <c r="D104" s="356" t="s">
        <v>159</v>
      </c>
      <c r="E104" s="356" t="s">
        <v>64</v>
      </c>
      <c r="F104" s="356" t="s">
        <v>201</v>
      </c>
      <c r="G104" s="356" t="s">
        <v>162</v>
      </c>
      <c r="H104" s="363">
        <v>1</v>
      </c>
      <c r="I104" s="363">
        <v>1</v>
      </c>
      <c r="J104" s="322"/>
      <c r="K104" s="179">
        <v>1</v>
      </c>
      <c r="L104" s="179">
        <v>1</v>
      </c>
      <c r="N104" s="186">
        <f aca="true" t="shared" si="3" ref="N104:O175">H104-K104</f>
        <v>0</v>
      </c>
      <c r="O104" s="186">
        <f t="shared" si="3"/>
        <v>0</v>
      </c>
      <c r="P104" s="186">
        <f aca="true" t="shared" si="4" ref="P104:Q175">H104/K104*100</f>
        <v>100</v>
      </c>
      <c r="Q104" s="186">
        <f t="shared" si="4"/>
        <v>100</v>
      </c>
    </row>
    <row r="105" spans="1:17" s="9" customFormat="1" ht="21.75" customHeight="1">
      <c r="A105" s="344" t="s">
        <v>13</v>
      </c>
      <c r="B105" s="344"/>
      <c r="C105" s="355" t="s">
        <v>190</v>
      </c>
      <c r="D105" s="355" t="s">
        <v>160</v>
      </c>
      <c r="E105" s="355"/>
      <c r="F105" s="355"/>
      <c r="G105" s="355"/>
      <c r="H105" s="364">
        <f>H106</f>
        <v>150.35000000000002</v>
      </c>
      <c r="I105" s="364">
        <f>I106</f>
        <v>115.1</v>
      </c>
      <c r="J105" s="324"/>
      <c r="K105" s="180">
        <f>K106</f>
        <v>93.39999999999999</v>
      </c>
      <c r="L105" s="180">
        <f>L106</f>
        <v>93.39999999999999</v>
      </c>
      <c r="N105" s="186">
        <f t="shared" si="3"/>
        <v>56.95000000000003</v>
      </c>
      <c r="O105" s="186">
        <f t="shared" si="3"/>
        <v>21.700000000000003</v>
      </c>
      <c r="P105" s="186">
        <f t="shared" si="4"/>
        <v>160.97430406852254</v>
      </c>
      <c r="Q105" s="186">
        <f t="shared" si="4"/>
        <v>123.23340471092077</v>
      </c>
    </row>
    <row r="106" spans="1:17" ht="18" customHeight="1">
      <c r="A106" s="342" t="s">
        <v>60</v>
      </c>
      <c r="B106" s="342"/>
      <c r="C106" s="356" t="s">
        <v>190</v>
      </c>
      <c r="D106" s="356" t="s">
        <v>160</v>
      </c>
      <c r="E106" s="356" t="s">
        <v>169</v>
      </c>
      <c r="F106" s="356"/>
      <c r="G106" s="356"/>
      <c r="H106" s="363">
        <f>'2-3'!H107</f>
        <v>150.35000000000002</v>
      </c>
      <c r="I106" s="363">
        <f>I107</f>
        <v>115.1</v>
      </c>
      <c r="J106" s="322"/>
      <c r="K106" s="179">
        <f>K107</f>
        <v>93.39999999999999</v>
      </c>
      <c r="L106" s="179">
        <f>L107</f>
        <v>93.39999999999999</v>
      </c>
      <c r="N106" s="186">
        <f t="shared" si="3"/>
        <v>56.95000000000003</v>
      </c>
      <c r="O106" s="186">
        <f t="shared" si="3"/>
        <v>21.700000000000003</v>
      </c>
      <c r="P106" s="186">
        <f t="shared" si="4"/>
        <v>160.97430406852254</v>
      </c>
      <c r="Q106" s="186">
        <f t="shared" si="4"/>
        <v>123.23340471092077</v>
      </c>
    </row>
    <row r="107" spans="1:17" ht="21.75" customHeight="1" hidden="1">
      <c r="A107" s="342" t="s">
        <v>528</v>
      </c>
      <c r="B107" s="342"/>
      <c r="C107" s="356" t="s">
        <v>190</v>
      </c>
      <c r="D107" s="356" t="s">
        <v>160</v>
      </c>
      <c r="E107" s="356" t="s">
        <v>169</v>
      </c>
      <c r="F107" s="355" t="s">
        <v>355</v>
      </c>
      <c r="G107" s="356"/>
      <c r="H107" s="359">
        <f>H109+H128</f>
        <v>142.8</v>
      </c>
      <c r="I107" s="359">
        <f>I109</f>
        <v>115.1</v>
      </c>
      <c r="J107" s="322"/>
      <c r="K107" s="177">
        <f>K109</f>
        <v>93.39999999999999</v>
      </c>
      <c r="L107" s="177">
        <f>L109</f>
        <v>93.39999999999999</v>
      </c>
      <c r="N107" s="186">
        <f t="shared" si="3"/>
        <v>49.40000000000002</v>
      </c>
      <c r="O107" s="186">
        <f t="shared" si="3"/>
        <v>21.700000000000003</v>
      </c>
      <c r="P107" s="186">
        <f t="shared" si="4"/>
        <v>152.89079229122058</v>
      </c>
      <c r="Q107" s="186">
        <f t="shared" si="4"/>
        <v>123.23340471092077</v>
      </c>
    </row>
    <row r="108" spans="1:17" ht="36" customHeight="1" hidden="1">
      <c r="A108" s="340" t="s">
        <v>529</v>
      </c>
      <c r="B108" s="361"/>
      <c r="C108" s="356" t="s">
        <v>190</v>
      </c>
      <c r="D108" s="356" t="s">
        <v>160</v>
      </c>
      <c r="E108" s="356" t="s">
        <v>169</v>
      </c>
      <c r="F108" s="356" t="s">
        <v>531</v>
      </c>
      <c r="G108" s="356"/>
      <c r="H108" s="359">
        <f>H109</f>
        <v>142.8</v>
      </c>
      <c r="I108" s="359">
        <f>I109</f>
        <v>115.1</v>
      </c>
      <c r="J108" s="322"/>
      <c r="K108" s="177">
        <f>K109</f>
        <v>93.39999999999999</v>
      </c>
      <c r="L108" s="177">
        <f>L109</f>
        <v>93.39999999999999</v>
      </c>
      <c r="N108" s="186">
        <f t="shared" si="3"/>
        <v>49.40000000000002</v>
      </c>
      <c r="O108" s="186">
        <f t="shared" si="3"/>
        <v>21.700000000000003</v>
      </c>
      <c r="P108" s="186">
        <f t="shared" si="4"/>
        <v>152.89079229122058</v>
      </c>
      <c r="Q108" s="186">
        <f t="shared" si="4"/>
        <v>123.23340471092077</v>
      </c>
    </row>
    <row r="109" spans="1:17" ht="18" customHeight="1" hidden="1">
      <c r="A109" s="346" t="s">
        <v>70</v>
      </c>
      <c r="B109" s="342"/>
      <c r="C109" s="356" t="s">
        <v>190</v>
      </c>
      <c r="D109" s="356" t="s">
        <v>160</v>
      </c>
      <c r="E109" s="356" t="s">
        <v>169</v>
      </c>
      <c r="F109" s="356" t="s">
        <v>535</v>
      </c>
      <c r="G109" s="356"/>
      <c r="H109" s="363">
        <f>H110+H115</f>
        <v>142.8</v>
      </c>
      <c r="I109" s="363">
        <f>I110+I115</f>
        <v>115.1</v>
      </c>
      <c r="J109" s="322"/>
      <c r="K109" s="179">
        <f>K110+K115</f>
        <v>93.39999999999999</v>
      </c>
      <c r="L109" s="179">
        <f>L110+L115</f>
        <v>93.39999999999999</v>
      </c>
      <c r="N109" s="186">
        <f t="shared" si="3"/>
        <v>49.40000000000002</v>
      </c>
      <c r="O109" s="186">
        <f t="shared" si="3"/>
        <v>21.700000000000003</v>
      </c>
      <c r="P109" s="186">
        <f t="shared" si="4"/>
        <v>152.89079229122058</v>
      </c>
      <c r="Q109" s="186">
        <f t="shared" si="4"/>
        <v>123.23340471092077</v>
      </c>
    </row>
    <row r="110" spans="1:17" ht="27.75" customHeight="1" hidden="1">
      <c r="A110" s="342" t="s">
        <v>230</v>
      </c>
      <c r="B110" s="343"/>
      <c r="C110" s="356" t="s">
        <v>190</v>
      </c>
      <c r="D110" s="356" t="s">
        <v>160</v>
      </c>
      <c r="E110" s="356" t="s">
        <v>169</v>
      </c>
      <c r="F110" s="356" t="s">
        <v>552</v>
      </c>
      <c r="G110" s="356"/>
      <c r="H110" s="363">
        <f>H111</f>
        <v>142.8</v>
      </c>
      <c r="I110" s="363">
        <v>114.6</v>
      </c>
      <c r="J110" s="322"/>
      <c r="K110" s="179">
        <v>89.1</v>
      </c>
      <c r="L110" s="179">
        <v>89.1</v>
      </c>
      <c r="N110" s="186">
        <f t="shared" si="3"/>
        <v>53.70000000000002</v>
      </c>
      <c r="O110" s="186">
        <f t="shared" si="3"/>
        <v>25.5</v>
      </c>
      <c r="P110" s="186">
        <f t="shared" si="4"/>
        <v>160.2693602693603</v>
      </c>
      <c r="Q110" s="186">
        <f t="shared" si="4"/>
        <v>128.6195286195286</v>
      </c>
    </row>
    <row r="111" spans="1:17" ht="63" hidden="1">
      <c r="A111" s="343" t="s">
        <v>151</v>
      </c>
      <c r="B111" s="342"/>
      <c r="C111" s="356" t="s">
        <v>190</v>
      </c>
      <c r="D111" s="356" t="s">
        <v>160</v>
      </c>
      <c r="E111" s="356" t="s">
        <v>169</v>
      </c>
      <c r="F111" s="356" t="s">
        <v>552</v>
      </c>
      <c r="G111" s="356" t="s">
        <v>152</v>
      </c>
      <c r="H111" s="363">
        <v>142.8</v>
      </c>
      <c r="I111" s="363">
        <v>78.1</v>
      </c>
      <c r="J111" s="322"/>
      <c r="K111" s="179">
        <v>78.1</v>
      </c>
      <c r="L111" s="179">
        <v>78.1</v>
      </c>
      <c r="N111" s="186">
        <f t="shared" si="3"/>
        <v>64.70000000000002</v>
      </c>
      <c r="O111" s="186">
        <f t="shared" si="3"/>
        <v>0</v>
      </c>
      <c r="P111" s="186">
        <f t="shared" si="4"/>
        <v>182.842509603073</v>
      </c>
      <c r="Q111" s="186">
        <f t="shared" si="4"/>
        <v>100</v>
      </c>
    </row>
    <row r="112" spans="1:17" ht="31.5" hidden="1">
      <c r="A112" s="342" t="s">
        <v>257</v>
      </c>
      <c r="B112" s="343"/>
      <c r="C112" s="356" t="s">
        <v>190</v>
      </c>
      <c r="D112" s="356" t="s">
        <v>160</v>
      </c>
      <c r="E112" s="356" t="s">
        <v>169</v>
      </c>
      <c r="F112" s="356" t="s">
        <v>552</v>
      </c>
      <c r="G112" s="356" t="s">
        <v>152</v>
      </c>
      <c r="H112" s="359">
        <v>0</v>
      </c>
      <c r="I112" s="359">
        <v>78.1</v>
      </c>
      <c r="J112" s="322"/>
      <c r="K112" s="177">
        <v>78.1</v>
      </c>
      <c r="L112" s="177">
        <v>78.1</v>
      </c>
      <c r="N112" s="186">
        <f t="shared" si="3"/>
        <v>-78.1</v>
      </c>
      <c r="O112" s="186">
        <f t="shared" si="3"/>
        <v>0</v>
      </c>
      <c r="P112" s="186">
        <f t="shared" si="4"/>
        <v>0</v>
      </c>
      <c r="Q112" s="186">
        <f t="shared" si="4"/>
        <v>100</v>
      </c>
    </row>
    <row r="113" spans="1:17" ht="18" hidden="1">
      <c r="A113" s="343" t="s">
        <v>163</v>
      </c>
      <c r="B113" s="342"/>
      <c r="C113" s="356" t="s">
        <v>190</v>
      </c>
      <c r="D113" s="356" t="s">
        <v>160</v>
      </c>
      <c r="E113" s="356" t="s">
        <v>169</v>
      </c>
      <c r="F113" s="356" t="s">
        <v>359</v>
      </c>
      <c r="G113" s="356" t="s">
        <v>152</v>
      </c>
      <c r="H113" s="363">
        <v>60</v>
      </c>
      <c r="I113" s="363">
        <v>60</v>
      </c>
      <c r="J113" s="322"/>
      <c r="K113" s="179">
        <v>60</v>
      </c>
      <c r="L113" s="179">
        <v>60</v>
      </c>
      <c r="N113" s="186">
        <f t="shared" si="3"/>
        <v>0</v>
      </c>
      <c r="O113" s="186">
        <f t="shared" si="3"/>
        <v>0</v>
      </c>
      <c r="P113" s="186">
        <f t="shared" si="4"/>
        <v>100</v>
      </c>
      <c r="Q113" s="186">
        <f t="shared" si="4"/>
        <v>100</v>
      </c>
    </row>
    <row r="114" spans="1:17" ht="18" hidden="1">
      <c r="A114" s="342" t="s">
        <v>164</v>
      </c>
      <c r="B114" s="343"/>
      <c r="C114" s="356" t="s">
        <v>190</v>
      </c>
      <c r="D114" s="356" t="s">
        <v>160</v>
      </c>
      <c r="E114" s="356" t="s">
        <v>169</v>
      </c>
      <c r="F114" s="356" t="s">
        <v>359</v>
      </c>
      <c r="G114" s="356" t="s">
        <v>152</v>
      </c>
      <c r="H114" s="363">
        <v>18.1</v>
      </c>
      <c r="I114" s="363">
        <v>18.1</v>
      </c>
      <c r="J114" s="322"/>
      <c r="K114" s="179">
        <v>18.1</v>
      </c>
      <c r="L114" s="179">
        <v>18.1</v>
      </c>
      <c r="N114" s="186">
        <f t="shared" si="3"/>
        <v>0</v>
      </c>
      <c r="O114" s="186">
        <f t="shared" si="3"/>
        <v>0</v>
      </c>
      <c r="P114" s="186">
        <f t="shared" si="4"/>
        <v>100</v>
      </c>
      <c r="Q114" s="186">
        <f t="shared" si="4"/>
        <v>100</v>
      </c>
    </row>
    <row r="115" spans="1:17" ht="46.5" customHeight="1" hidden="1">
      <c r="A115" s="343" t="s">
        <v>165</v>
      </c>
      <c r="B115" s="342"/>
      <c r="C115" s="356" t="s">
        <v>190</v>
      </c>
      <c r="D115" s="356" t="s">
        <v>160</v>
      </c>
      <c r="E115" s="356" t="s">
        <v>169</v>
      </c>
      <c r="F115" s="356" t="s">
        <v>359</v>
      </c>
      <c r="G115" s="356" t="s">
        <v>162</v>
      </c>
      <c r="H115" s="363">
        <v>0</v>
      </c>
      <c r="I115" s="363">
        <v>0.5</v>
      </c>
      <c r="J115" s="322"/>
      <c r="K115" s="179">
        <v>4.3</v>
      </c>
      <c r="L115" s="179">
        <v>4.3</v>
      </c>
      <c r="N115" s="186">
        <f t="shared" si="3"/>
        <v>-4.3</v>
      </c>
      <c r="O115" s="186">
        <f t="shared" si="3"/>
        <v>-3.8</v>
      </c>
      <c r="P115" s="186">
        <f t="shared" si="4"/>
        <v>0</v>
      </c>
      <c r="Q115" s="186">
        <f t="shared" si="4"/>
        <v>11.627906976744185</v>
      </c>
    </row>
    <row r="116" spans="1:17" s="9" customFormat="1" ht="31.5" hidden="1">
      <c r="A116" s="342" t="s">
        <v>257</v>
      </c>
      <c r="B116" s="358"/>
      <c r="C116" s="355" t="s">
        <v>190</v>
      </c>
      <c r="D116" s="355" t="s">
        <v>169</v>
      </c>
      <c r="E116" s="355"/>
      <c r="F116" s="355"/>
      <c r="G116" s="355"/>
      <c r="H116" s="364">
        <f aca="true" t="shared" si="5" ref="H116:I118">H117</f>
        <v>0</v>
      </c>
      <c r="I116" s="364">
        <f t="shared" si="5"/>
        <v>0</v>
      </c>
      <c r="J116" s="324"/>
      <c r="K116" s="180">
        <f aca="true" t="shared" si="6" ref="K116:L118">K117</f>
        <v>15</v>
      </c>
      <c r="L116" s="180">
        <f t="shared" si="6"/>
        <v>15</v>
      </c>
      <c r="N116" s="186">
        <f t="shared" si="3"/>
        <v>-15</v>
      </c>
      <c r="O116" s="186">
        <f t="shared" si="3"/>
        <v>-15</v>
      </c>
      <c r="P116" s="186">
        <f t="shared" si="4"/>
        <v>0</v>
      </c>
      <c r="Q116" s="186">
        <f t="shared" si="4"/>
        <v>0</v>
      </c>
    </row>
    <row r="117" spans="1:17" ht="31.5" hidden="1">
      <c r="A117" s="346" t="s">
        <v>192</v>
      </c>
      <c r="B117" s="346"/>
      <c r="C117" s="373">
        <v>950</v>
      </c>
      <c r="D117" s="374">
        <v>3</v>
      </c>
      <c r="E117" s="374">
        <v>14</v>
      </c>
      <c r="F117" s="375" t="s">
        <v>336</v>
      </c>
      <c r="G117" s="376" t="s">
        <v>336</v>
      </c>
      <c r="H117" s="359">
        <f t="shared" si="5"/>
        <v>0</v>
      </c>
      <c r="I117" s="359">
        <f t="shared" si="5"/>
        <v>0</v>
      </c>
      <c r="J117" s="322"/>
      <c r="K117" s="177">
        <f t="shared" si="6"/>
        <v>15</v>
      </c>
      <c r="L117" s="177">
        <f t="shared" si="6"/>
        <v>15</v>
      </c>
      <c r="N117" s="186">
        <f t="shared" si="3"/>
        <v>-15</v>
      </c>
      <c r="O117" s="186">
        <f t="shared" si="3"/>
        <v>-15</v>
      </c>
      <c r="P117" s="186">
        <f t="shared" si="4"/>
        <v>0</v>
      </c>
      <c r="Q117" s="186">
        <f t="shared" si="4"/>
        <v>0</v>
      </c>
    </row>
    <row r="118" spans="1:17" ht="31.5" hidden="1">
      <c r="A118" s="346" t="s">
        <v>337</v>
      </c>
      <c r="B118" s="346"/>
      <c r="C118" s="373">
        <v>950</v>
      </c>
      <c r="D118" s="374">
        <v>3</v>
      </c>
      <c r="E118" s="374">
        <v>14</v>
      </c>
      <c r="F118" s="375">
        <v>8600000000</v>
      </c>
      <c r="G118" s="376" t="s">
        <v>336</v>
      </c>
      <c r="H118" s="363">
        <f t="shared" si="5"/>
        <v>0</v>
      </c>
      <c r="I118" s="363">
        <f t="shared" si="5"/>
        <v>0</v>
      </c>
      <c r="J118" s="322"/>
      <c r="K118" s="179">
        <f t="shared" si="6"/>
        <v>15</v>
      </c>
      <c r="L118" s="179">
        <f t="shared" si="6"/>
        <v>15</v>
      </c>
      <c r="N118" s="186">
        <f t="shared" si="3"/>
        <v>-15</v>
      </c>
      <c r="O118" s="186">
        <f t="shared" si="3"/>
        <v>-15</v>
      </c>
      <c r="P118" s="186">
        <f t="shared" si="4"/>
        <v>0</v>
      </c>
      <c r="Q118" s="186">
        <f t="shared" si="4"/>
        <v>0</v>
      </c>
    </row>
    <row r="119" spans="1:17" ht="78.75" hidden="1">
      <c r="A119" s="346" t="s">
        <v>338</v>
      </c>
      <c r="B119" s="346"/>
      <c r="C119" s="373">
        <v>950</v>
      </c>
      <c r="D119" s="374">
        <v>3</v>
      </c>
      <c r="E119" s="374">
        <v>14</v>
      </c>
      <c r="F119" s="375">
        <v>8601000000</v>
      </c>
      <c r="G119" s="376" t="s">
        <v>336</v>
      </c>
      <c r="H119" s="363">
        <f>H120+H122+H124+H126</f>
        <v>0</v>
      </c>
      <c r="I119" s="363">
        <f>I120+I122+I124+I126</f>
        <v>0</v>
      </c>
      <c r="J119" s="322"/>
      <c r="K119" s="179">
        <f>K120+K122+K124+K126</f>
        <v>15</v>
      </c>
      <c r="L119" s="179">
        <f>L120+L122+L124+L126</f>
        <v>15</v>
      </c>
      <c r="N119" s="186">
        <f t="shared" si="3"/>
        <v>-15</v>
      </c>
      <c r="O119" s="186">
        <f t="shared" si="3"/>
        <v>-15</v>
      </c>
      <c r="P119" s="186">
        <f t="shared" si="4"/>
        <v>0</v>
      </c>
      <c r="Q119" s="186">
        <f t="shared" si="4"/>
        <v>0</v>
      </c>
    </row>
    <row r="120" spans="1:17" ht="18" hidden="1">
      <c r="A120" s="346" t="s">
        <v>339</v>
      </c>
      <c r="B120" s="346"/>
      <c r="C120" s="373">
        <v>950</v>
      </c>
      <c r="D120" s="374">
        <v>3</v>
      </c>
      <c r="E120" s="374">
        <v>14</v>
      </c>
      <c r="F120" s="375">
        <v>8601000001</v>
      </c>
      <c r="G120" s="376" t="s">
        <v>336</v>
      </c>
      <c r="H120" s="363">
        <f>H121</f>
        <v>0</v>
      </c>
      <c r="I120" s="363">
        <f>I121</f>
        <v>0</v>
      </c>
      <c r="J120" s="322"/>
      <c r="K120" s="179">
        <f>K121</f>
        <v>0</v>
      </c>
      <c r="L120" s="179">
        <f>L121</f>
        <v>0</v>
      </c>
      <c r="N120" s="186">
        <f t="shared" si="3"/>
        <v>0</v>
      </c>
      <c r="O120" s="186">
        <f t="shared" si="3"/>
        <v>0</v>
      </c>
      <c r="P120" s="186" t="e">
        <f t="shared" si="4"/>
        <v>#DIV/0!</v>
      </c>
      <c r="Q120" s="186" t="e">
        <f t="shared" si="4"/>
        <v>#DIV/0!</v>
      </c>
    </row>
    <row r="121" spans="1:17" ht="31.5" hidden="1">
      <c r="A121" s="346" t="s">
        <v>257</v>
      </c>
      <c r="B121" s="346"/>
      <c r="C121" s="373">
        <v>950</v>
      </c>
      <c r="D121" s="374">
        <v>3</v>
      </c>
      <c r="E121" s="374">
        <v>14</v>
      </c>
      <c r="F121" s="375">
        <v>8601000001</v>
      </c>
      <c r="G121" s="376" t="s">
        <v>162</v>
      </c>
      <c r="H121" s="363"/>
      <c r="I121" s="363"/>
      <c r="J121" s="322"/>
      <c r="K121" s="179"/>
      <c r="L121" s="179"/>
      <c r="N121" s="186">
        <f t="shared" si="3"/>
        <v>0</v>
      </c>
      <c r="O121" s="186">
        <f t="shared" si="3"/>
        <v>0</v>
      </c>
      <c r="P121" s="186" t="e">
        <f t="shared" si="4"/>
        <v>#DIV/0!</v>
      </c>
      <c r="Q121" s="186" t="e">
        <f t="shared" si="4"/>
        <v>#DIV/0!</v>
      </c>
    </row>
    <row r="122" spans="1:17" ht="18" hidden="1">
      <c r="A122" s="346" t="s">
        <v>340</v>
      </c>
      <c r="B122" s="346"/>
      <c r="C122" s="373">
        <v>950</v>
      </c>
      <c r="D122" s="374">
        <v>3</v>
      </c>
      <c r="E122" s="374">
        <v>14</v>
      </c>
      <c r="F122" s="375">
        <v>8601000002</v>
      </c>
      <c r="G122" s="376" t="s">
        <v>336</v>
      </c>
      <c r="H122" s="363">
        <f>H123</f>
        <v>0</v>
      </c>
      <c r="I122" s="363">
        <f>I123</f>
        <v>0</v>
      </c>
      <c r="J122" s="322"/>
      <c r="K122" s="179">
        <f>K123</f>
        <v>10</v>
      </c>
      <c r="L122" s="179">
        <f>L123</f>
        <v>10</v>
      </c>
      <c r="N122" s="186">
        <f t="shared" si="3"/>
        <v>-10</v>
      </c>
      <c r="O122" s="186">
        <f t="shared" si="3"/>
        <v>-10</v>
      </c>
      <c r="P122" s="186">
        <f t="shared" si="4"/>
        <v>0</v>
      </c>
      <c r="Q122" s="186">
        <f t="shared" si="4"/>
        <v>0</v>
      </c>
    </row>
    <row r="123" spans="1:17" ht="31.5" hidden="1">
      <c r="A123" s="346" t="s">
        <v>257</v>
      </c>
      <c r="B123" s="346"/>
      <c r="C123" s="373">
        <v>950</v>
      </c>
      <c r="D123" s="374">
        <v>3</v>
      </c>
      <c r="E123" s="374">
        <v>14</v>
      </c>
      <c r="F123" s="375">
        <v>8601000002</v>
      </c>
      <c r="G123" s="376" t="s">
        <v>162</v>
      </c>
      <c r="H123" s="363">
        <v>0</v>
      </c>
      <c r="I123" s="363"/>
      <c r="J123" s="322"/>
      <c r="K123" s="179">
        <v>10</v>
      </c>
      <c r="L123" s="179">
        <v>10</v>
      </c>
      <c r="N123" s="186">
        <f t="shared" si="3"/>
        <v>-10</v>
      </c>
      <c r="O123" s="186">
        <f t="shared" si="3"/>
        <v>-10</v>
      </c>
      <c r="P123" s="186">
        <f t="shared" si="4"/>
        <v>0</v>
      </c>
      <c r="Q123" s="186">
        <f t="shared" si="4"/>
        <v>0</v>
      </c>
    </row>
    <row r="124" spans="1:17" ht="18" hidden="1">
      <c r="A124" s="346" t="s">
        <v>341</v>
      </c>
      <c r="B124" s="346"/>
      <c r="C124" s="373">
        <v>950</v>
      </c>
      <c r="D124" s="374">
        <v>3</v>
      </c>
      <c r="E124" s="374">
        <v>14</v>
      </c>
      <c r="F124" s="375">
        <v>8601000003</v>
      </c>
      <c r="G124" s="376" t="s">
        <v>336</v>
      </c>
      <c r="H124" s="363">
        <f>H125</f>
        <v>0</v>
      </c>
      <c r="I124" s="363">
        <f>I125</f>
        <v>0</v>
      </c>
      <c r="J124" s="322"/>
      <c r="K124" s="179">
        <f>K125</f>
        <v>0</v>
      </c>
      <c r="L124" s="179">
        <f>L125</f>
        <v>0</v>
      </c>
      <c r="N124" s="186">
        <f t="shared" si="3"/>
        <v>0</v>
      </c>
      <c r="O124" s="186">
        <f t="shared" si="3"/>
        <v>0</v>
      </c>
      <c r="P124" s="186" t="e">
        <f t="shared" si="4"/>
        <v>#DIV/0!</v>
      </c>
      <c r="Q124" s="186" t="e">
        <f t="shared" si="4"/>
        <v>#DIV/0!</v>
      </c>
    </row>
    <row r="125" spans="1:17" ht="31.5" hidden="1">
      <c r="A125" s="346" t="s">
        <v>257</v>
      </c>
      <c r="B125" s="346"/>
      <c r="C125" s="373">
        <v>950</v>
      </c>
      <c r="D125" s="374">
        <v>3</v>
      </c>
      <c r="E125" s="374">
        <v>14</v>
      </c>
      <c r="F125" s="375">
        <v>8601000003</v>
      </c>
      <c r="G125" s="376" t="s">
        <v>162</v>
      </c>
      <c r="H125" s="363"/>
      <c r="I125" s="363"/>
      <c r="J125" s="322"/>
      <c r="K125" s="179"/>
      <c r="L125" s="179"/>
      <c r="N125" s="186">
        <f t="shared" si="3"/>
        <v>0</v>
      </c>
      <c r="O125" s="186">
        <f t="shared" si="3"/>
        <v>0</v>
      </c>
      <c r="P125" s="186" t="e">
        <f t="shared" si="4"/>
        <v>#DIV/0!</v>
      </c>
      <c r="Q125" s="186" t="e">
        <f t="shared" si="4"/>
        <v>#DIV/0!</v>
      </c>
    </row>
    <row r="126" spans="1:17" ht="18" hidden="1">
      <c r="A126" s="346" t="s">
        <v>342</v>
      </c>
      <c r="B126" s="346"/>
      <c r="C126" s="373">
        <v>950</v>
      </c>
      <c r="D126" s="374">
        <v>3</v>
      </c>
      <c r="E126" s="374">
        <v>14</v>
      </c>
      <c r="F126" s="375">
        <v>8601000004</v>
      </c>
      <c r="G126" s="376" t="s">
        <v>336</v>
      </c>
      <c r="H126" s="363">
        <f>H127</f>
        <v>0</v>
      </c>
      <c r="I126" s="363">
        <f>I127</f>
        <v>0</v>
      </c>
      <c r="J126" s="322"/>
      <c r="K126" s="179">
        <f>K127</f>
        <v>5</v>
      </c>
      <c r="L126" s="179">
        <f>L127</f>
        <v>5</v>
      </c>
      <c r="N126" s="186">
        <f t="shared" si="3"/>
        <v>-5</v>
      </c>
      <c r="O126" s="186">
        <f t="shared" si="3"/>
        <v>-5</v>
      </c>
      <c r="P126" s="186">
        <f t="shared" si="4"/>
        <v>0</v>
      </c>
      <c r="Q126" s="186">
        <f t="shared" si="4"/>
        <v>0</v>
      </c>
    </row>
    <row r="127" spans="1:17" ht="31.5" hidden="1">
      <c r="A127" s="346" t="s">
        <v>257</v>
      </c>
      <c r="B127" s="346"/>
      <c r="C127" s="373">
        <v>950</v>
      </c>
      <c r="D127" s="374">
        <v>3</v>
      </c>
      <c r="E127" s="374">
        <v>14</v>
      </c>
      <c r="F127" s="375">
        <v>8601000004</v>
      </c>
      <c r="G127" s="376" t="s">
        <v>162</v>
      </c>
      <c r="H127" s="363">
        <v>0</v>
      </c>
      <c r="I127" s="363"/>
      <c r="J127" s="322"/>
      <c r="K127" s="179">
        <v>5</v>
      </c>
      <c r="L127" s="179">
        <v>5</v>
      </c>
      <c r="N127" s="186">
        <f t="shared" si="3"/>
        <v>-5</v>
      </c>
      <c r="O127" s="186">
        <f t="shared" si="3"/>
        <v>-5</v>
      </c>
      <c r="P127" s="186">
        <f t="shared" si="4"/>
        <v>0</v>
      </c>
      <c r="Q127" s="186">
        <f t="shared" si="4"/>
        <v>0</v>
      </c>
    </row>
    <row r="128" spans="1:17" ht="18.75" hidden="1" thickBot="1">
      <c r="A128" s="377" t="s">
        <v>171</v>
      </c>
      <c r="B128" s="378">
        <v>2</v>
      </c>
      <c r="C128" s="333">
        <v>950</v>
      </c>
      <c r="D128" s="356" t="s">
        <v>160</v>
      </c>
      <c r="E128" s="356" t="s">
        <v>169</v>
      </c>
      <c r="F128" s="375">
        <v>200300000</v>
      </c>
      <c r="G128" s="376"/>
      <c r="H128" s="363">
        <f>H129</f>
        <v>0</v>
      </c>
      <c r="I128" s="363"/>
      <c r="J128" s="322"/>
      <c r="K128" s="179"/>
      <c r="L128" s="179"/>
      <c r="N128" s="186"/>
      <c r="O128" s="186"/>
      <c r="P128" s="186"/>
      <c r="Q128" s="186"/>
    </row>
    <row r="129" spans="1:17" ht="18" hidden="1">
      <c r="A129" s="379" t="s">
        <v>348</v>
      </c>
      <c r="B129" s="380">
        <v>2</v>
      </c>
      <c r="C129" s="381">
        <v>950</v>
      </c>
      <c r="D129" s="382" t="s">
        <v>160</v>
      </c>
      <c r="E129" s="382" t="s">
        <v>169</v>
      </c>
      <c r="F129" s="383">
        <v>200320190</v>
      </c>
      <c r="G129" s="384"/>
      <c r="H129" s="385">
        <f>H130</f>
        <v>0</v>
      </c>
      <c r="I129" s="363"/>
      <c r="J129" s="322"/>
      <c r="K129" s="179"/>
      <c r="L129" s="179"/>
      <c r="N129" s="186"/>
      <c r="O129" s="186"/>
      <c r="P129" s="186"/>
      <c r="Q129" s="186"/>
    </row>
    <row r="130" spans="1:17" ht="75" customHeight="1" hidden="1">
      <c r="A130" s="335" t="s">
        <v>151</v>
      </c>
      <c r="B130" s="386">
        <v>2</v>
      </c>
      <c r="C130" s="336">
        <v>950</v>
      </c>
      <c r="D130" s="356" t="s">
        <v>160</v>
      </c>
      <c r="E130" s="356" t="s">
        <v>169</v>
      </c>
      <c r="F130" s="375">
        <v>200320190</v>
      </c>
      <c r="G130" s="376">
        <v>100</v>
      </c>
      <c r="H130" s="363">
        <v>0</v>
      </c>
      <c r="I130" s="363"/>
      <c r="J130" s="322"/>
      <c r="K130" s="179"/>
      <c r="L130" s="179"/>
      <c r="N130" s="186"/>
      <c r="O130" s="186"/>
      <c r="P130" s="186"/>
      <c r="Q130" s="186"/>
    </row>
    <row r="131" spans="1:17" ht="31.5">
      <c r="A131" s="387" t="s">
        <v>335</v>
      </c>
      <c r="B131" s="388"/>
      <c r="C131" s="389"/>
      <c r="D131" s="356" t="s">
        <v>169</v>
      </c>
      <c r="E131" s="390"/>
      <c r="F131" s="390"/>
      <c r="G131" s="390"/>
      <c r="H131" s="391">
        <f>H132</f>
        <v>536.65</v>
      </c>
      <c r="I131" s="392"/>
      <c r="J131" s="322"/>
      <c r="K131" s="179"/>
      <c r="L131" s="179"/>
      <c r="N131" s="186"/>
      <c r="O131" s="186"/>
      <c r="P131" s="186"/>
      <c r="Q131" s="186"/>
    </row>
    <row r="132" spans="1:17" ht="31.5">
      <c r="A132" s="335" t="s">
        <v>553</v>
      </c>
      <c r="B132" s="393"/>
      <c r="C132" s="373"/>
      <c r="D132" s="356" t="s">
        <v>169</v>
      </c>
      <c r="E132" s="394">
        <v>14</v>
      </c>
      <c r="F132" s="394">
        <v>2400000000</v>
      </c>
      <c r="G132" s="390"/>
      <c r="H132" s="395">
        <f>'2-3'!H115</f>
        <v>536.65</v>
      </c>
      <c r="I132" s="392"/>
      <c r="J132" s="322"/>
      <c r="K132" s="179"/>
      <c r="L132" s="179"/>
      <c r="N132" s="186"/>
      <c r="O132" s="186"/>
      <c r="P132" s="186"/>
      <c r="Q132" s="186"/>
    </row>
    <row r="133" spans="1:17" ht="24" customHeight="1" hidden="1">
      <c r="A133" s="335" t="s">
        <v>554</v>
      </c>
      <c r="B133" s="393"/>
      <c r="C133" s="373"/>
      <c r="D133" s="356" t="s">
        <v>169</v>
      </c>
      <c r="E133" s="394">
        <v>14</v>
      </c>
      <c r="F133" s="394">
        <v>2400100000</v>
      </c>
      <c r="G133" s="396"/>
      <c r="H133" s="397">
        <f>H134</f>
        <v>474.13</v>
      </c>
      <c r="I133" s="392"/>
      <c r="J133" s="322"/>
      <c r="K133" s="179"/>
      <c r="L133" s="179"/>
      <c r="N133" s="186"/>
      <c r="O133" s="186"/>
      <c r="P133" s="186"/>
      <c r="Q133" s="186"/>
    </row>
    <row r="134" spans="1:17" ht="31.5" hidden="1">
      <c r="A134" s="335" t="s">
        <v>153</v>
      </c>
      <c r="B134" s="393"/>
      <c r="C134" s="373"/>
      <c r="D134" s="356" t="s">
        <v>169</v>
      </c>
      <c r="E134" s="394">
        <v>14</v>
      </c>
      <c r="F134" s="394">
        <v>2400110610</v>
      </c>
      <c r="G134" s="394">
        <v>200</v>
      </c>
      <c r="H134" s="397">
        <v>474.13</v>
      </c>
      <c r="I134" s="392"/>
      <c r="J134" s="322"/>
      <c r="K134" s="179"/>
      <c r="L134" s="179"/>
      <c r="N134" s="186"/>
      <c r="O134" s="186"/>
      <c r="P134" s="186"/>
      <c r="Q134" s="186"/>
    </row>
    <row r="135" spans="1:17" ht="18" hidden="1">
      <c r="A135" s="388"/>
      <c r="B135" s="346"/>
      <c r="C135" s="373"/>
      <c r="D135" s="374"/>
      <c r="E135" s="398"/>
      <c r="F135" s="399"/>
      <c r="G135" s="400"/>
      <c r="H135" s="401"/>
      <c r="I135" s="363"/>
      <c r="J135" s="322"/>
      <c r="K135" s="179"/>
      <c r="L135" s="179"/>
      <c r="N135" s="186"/>
      <c r="O135" s="186"/>
      <c r="P135" s="186"/>
      <c r="Q135" s="186"/>
    </row>
    <row r="136" spans="1:17" ht="18" hidden="1">
      <c r="A136" s="346"/>
      <c r="B136" s="346"/>
      <c r="C136" s="373"/>
      <c r="D136" s="374"/>
      <c r="E136" s="374"/>
      <c r="F136" s="375"/>
      <c r="G136" s="376"/>
      <c r="H136" s="363"/>
      <c r="I136" s="363"/>
      <c r="J136" s="322"/>
      <c r="K136" s="179"/>
      <c r="L136" s="179"/>
      <c r="N136" s="186"/>
      <c r="O136" s="186"/>
      <c r="P136" s="186"/>
      <c r="Q136" s="186"/>
    </row>
    <row r="137" spans="1:17" s="9" customFormat="1" ht="15" customHeight="1">
      <c r="A137" s="358" t="s">
        <v>12</v>
      </c>
      <c r="B137" s="358"/>
      <c r="C137" s="355" t="s">
        <v>190</v>
      </c>
      <c r="D137" s="355" t="s">
        <v>170</v>
      </c>
      <c r="E137" s="355"/>
      <c r="F137" s="355"/>
      <c r="G137" s="355"/>
      <c r="H137" s="357">
        <f>H138+H144+H157</f>
        <v>1201.88</v>
      </c>
      <c r="I137" s="357">
        <f>I138+I144+I157</f>
        <v>944.5</v>
      </c>
      <c r="J137" s="324"/>
      <c r="K137" s="176">
        <f>K138+K144+K157</f>
        <v>811.9000000000001</v>
      </c>
      <c r="L137" s="176">
        <f>L138+L144+L157</f>
        <v>843.5</v>
      </c>
      <c r="N137" s="186">
        <f t="shared" si="3"/>
        <v>389.98</v>
      </c>
      <c r="O137" s="186">
        <f t="shared" si="3"/>
        <v>101</v>
      </c>
      <c r="P137" s="186">
        <f t="shared" si="4"/>
        <v>148.0330089912551</v>
      </c>
      <c r="Q137" s="186">
        <f t="shared" si="4"/>
        <v>111.97391819798459</v>
      </c>
    </row>
    <row r="138" spans="1:17" ht="18" hidden="1">
      <c r="A138" s="343" t="s">
        <v>76</v>
      </c>
      <c r="B138" s="343"/>
      <c r="C138" s="356" t="s">
        <v>190</v>
      </c>
      <c r="D138" s="356" t="s">
        <v>170</v>
      </c>
      <c r="E138" s="356" t="s">
        <v>159</v>
      </c>
      <c r="F138" s="356"/>
      <c r="G138" s="356"/>
      <c r="H138" s="359">
        <v>0</v>
      </c>
      <c r="I138" s="359">
        <v>0</v>
      </c>
      <c r="J138" s="322"/>
      <c r="K138" s="177">
        <v>64.7</v>
      </c>
      <c r="L138" s="177">
        <v>64.7</v>
      </c>
      <c r="N138" s="186">
        <f t="shared" si="3"/>
        <v>-64.7</v>
      </c>
      <c r="O138" s="186">
        <f t="shared" si="3"/>
        <v>-64.7</v>
      </c>
      <c r="P138" s="186">
        <f t="shared" si="4"/>
        <v>0</v>
      </c>
      <c r="Q138" s="186">
        <f t="shared" si="4"/>
        <v>0</v>
      </c>
    </row>
    <row r="139" spans="1:17" ht="31.5" hidden="1">
      <c r="A139" s="343" t="s">
        <v>40</v>
      </c>
      <c r="B139" s="343"/>
      <c r="C139" s="356" t="s">
        <v>190</v>
      </c>
      <c r="D139" s="356" t="s">
        <v>170</v>
      </c>
      <c r="E139" s="356" t="s">
        <v>159</v>
      </c>
      <c r="F139" s="355" t="s">
        <v>355</v>
      </c>
      <c r="G139" s="356"/>
      <c r="H139" s="359">
        <v>0</v>
      </c>
      <c r="I139" s="359">
        <v>0</v>
      </c>
      <c r="J139" s="322"/>
      <c r="K139" s="177">
        <v>64.7</v>
      </c>
      <c r="L139" s="177">
        <v>64.7</v>
      </c>
      <c r="N139" s="186">
        <f t="shared" si="3"/>
        <v>-64.7</v>
      </c>
      <c r="O139" s="186">
        <f t="shared" si="3"/>
        <v>-64.7</v>
      </c>
      <c r="P139" s="186">
        <f t="shared" si="4"/>
        <v>0</v>
      </c>
      <c r="Q139" s="186">
        <f t="shared" si="4"/>
        <v>0</v>
      </c>
    </row>
    <row r="140" spans="1:17" ht="36" customHeight="1" hidden="1">
      <c r="A140" s="361" t="s">
        <v>70</v>
      </c>
      <c r="B140" s="361"/>
      <c r="C140" s="356" t="s">
        <v>190</v>
      </c>
      <c r="D140" s="356" t="s">
        <v>170</v>
      </c>
      <c r="E140" s="356" t="s">
        <v>159</v>
      </c>
      <c r="F140" s="356" t="s">
        <v>356</v>
      </c>
      <c r="G140" s="356"/>
      <c r="H140" s="359">
        <f>H141</f>
        <v>0</v>
      </c>
      <c r="I140" s="359">
        <f>I141</f>
        <v>0</v>
      </c>
      <c r="J140" s="323">
        <f>J141</f>
        <v>0</v>
      </c>
      <c r="K140" s="177">
        <f>K141</f>
        <v>64.7</v>
      </c>
      <c r="L140" s="177">
        <f>L141</f>
        <v>64.7</v>
      </c>
      <c r="N140" s="186">
        <f t="shared" si="3"/>
        <v>-64.7</v>
      </c>
      <c r="O140" s="186">
        <f t="shared" si="3"/>
        <v>-64.7</v>
      </c>
      <c r="P140" s="186">
        <f t="shared" si="4"/>
        <v>0</v>
      </c>
      <c r="Q140" s="186">
        <f t="shared" si="4"/>
        <v>0</v>
      </c>
    </row>
    <row r="141" spans="1:17" ht="31.5" hidden="1">
      <c r="A141" s="343" t="s">
        <v>72</v>
      </c>
      <c r="B141" s="343"/>
      <c r="C141" s="356" t="s">
        <v>190</v>
      </c>
      <c r="D141" s="356" t="s">
        <v>170</v>
      </c>
      <c r="E141" s="356" t="s">
        <v>159</v>
      </c>
      <c r="F141" s="356" t="s">
        <v>107</v>
      </c>
      <c r="G141" s="356"/>
      <c r="H141" s="363">
        <v>0</v>
      </c>
      <c r="I141" s="363">
        <v>0</v>
      </c>
      <c r="J141" s="322"/>
      <c r="K141" s="179">
        <v>64.7</v>
      </c>
      <c r="L141" s="179">
        <v>64.7</v>
      </c>
      <c r="N141" s="186">
        <f t="shared" si="3"/>
        <v>-64.7</v>
      </c>
      <c r="O141" s="186">
        <f t="shared" si="3"/>
        <v>-64.7</v>
      </c>
      <c r="P141" s="186">
        <f t="shared" si="4"/>
        <v>0</v>
      </c>
      <c r="Q141" s="186">
        <f t="shared" si="4"/>
        <v>0</v>
      </c>
    </row>
    <row r="142" spans="1:17" ht="63" hidden="1">
      <c r="A142" s="343" t="s">
        <v>151</v>
      </c>
      <c r="B142" s="343"/>
      <c r="C142" s="356" t="s">
        <v>190</v>
      </c>
      <c r="D142" s="356" t="s">
        <v>170</v>
      </c>
      <c r="E142" s="356" t="s">
        <v>159</v>
      </c>
      <c r="F142" s="356" t="s">
        <v>107</v>
      </c>
      <c r="G142" s="356" t="s">
        <v>152</v>
      </c>
      <c r="H142" s="359">
        <v>0</v>
      </c>
      <c r="I142" s="359">
        <v>0</v>
      </c>
      <c r="J142" s="322"/>
      <c r="K142" s="177">
        <v>61.6</v>
      </c>
      <c r="L142" s="177">
        <v>61.6</v>
      </c>
      <c r="N142" s="186">
        <f t="shared" si="3"/>
        <v>-61.6</v>
      </c>
      <c r="O142" s="186">
        <f t="shared" si="3"/>
        <v>-61.6</v>
      </c>
      <c r="P142" s="186">
        <f t="shared" si="4"/>
        <v>0</v>
      </c>
      <c r="Q142" s="186">
        <f t="shared" si="4"/>
        <v>0</v>
      </c>
    </row>
    <row r="143" spans="1:17" ht="31.5" hidden="1">
      <c r="A143" s="342" t="s">
        <v>257</v>
      </c>
      <c r="B143" s="342"/>
      <c r="C143" s="356" t="s">
        <v>190</v>
      </c>
      <c r="D143" s="356" t="s">
        <v>170</v>
      </c>
      <c r="E143" s="356" t="s">
        <v>159</v>
      </c>
      <c r="F143" s="356" t="s">
        <v>107</v>
      </c>
      <c r="G143" s="356" t="s">
        <v>162</v>
      </c>
      <c r="H143" s="359">
        <v>0</v>
      </c>
      <c r="I143" s="359">
        <v>0</v>
      </c>
      <c r="J143" s="322"/>
      <c r="K143" s="177">
        <v>3.1</v>
      </c>
      <c r="L143" s="177">
        <v>3.1</v>
      </c>
      <c r="N143" s="186">
        <f t="shared" si="3"/>
        <v>-3.1</v>
      </c>
      <c r="O143" s="186">
        <f t="shared" si="3"/>
        <v>-3.1</v>
      </c>
      <c r="P143" s="186">
        <f t="shared" si="4"/>
        <v>0</v>
      </c>
      <c r="Q143" s="186">
        <f t="shared" si="4"/>
        <v>0</v>
      </c>
    </row>
    <row r="144" spans="1:17" s="9" customFormat="1" ht="18" customHeight="1">
      <c r="A144" s="344" t="s">
        <v>50</v>
      </c>
      <c r="B144" s="344"/>
      <c r="C144" s="355" t="s">
        <v>190</v>
      </c>
      <c r="D144" s="355" t="s">
        <v>170</v>
      </c>
      <c r="E144" s="355" t="s">
        <v>202</v>
      </c>
      <c r="F144" s="355"/>
      <c r="G144" s="355"/>
      <c r="H144" s="402">
        <f>'2-3'!H128</f>
        <v>1181.88</v>
      </c>
      <c r="I144" s="364">
        <f>I149</f>
        <v>931.5</v>
      </c>
      <c r="J144" s="324"/>
      <c r="K144" s="180">
        <f>K149</f>
        <v>737.2</v>
      </c>
      <c r="L144" s="180">
        <f>L149</f>
        <v>768.8</v>
      </c>
      <c r="N144" s="186">
        <f t="shared" si="3"/>
        <v>444.68000000000006</v>
      </c>
      <c r="O144" s="186">
        <f t="shared" si="3"/>
        <v>162.70000000000005</v>
      </c>
      <c r="P144" s="186">
        <f t="shared" si="4"/>
        <v>160.32013022246338</v>
      </c>
      <c r="Q144" s="186">
        <f t="shared" si="4"/>
        <v>121.16285119667015</v>
      </c>
    </row>
    <row r="145" spans="1:17" s="9" customFormat="1" ht="18" hidden="1">
      <c r="A145" s="340" t="s">
        <v>555</v>
      </c>
      <c r="B145" s="403"/>
      <c r="C145" s="355"/>
      <c r="D145" s="356" t="s">
        <v>170</v>
      </c>
      <c r="E145" s="356" t="s">
        <v>202</v>
      </c>
      <c r="F145" s="336">
        <v>3100000000</v>
      </c>
      <c r="G145" s="336"/>
      <c r="H145" s="404">
        <f>H146</f>
        <v>63.91</v>
      </c>
      <c r="I145" s="364"/>
      <c r="J145" s="324"/>
      <c r="K145" s="180"/>
      <c r="L145" s="180"/>
      <c r="N145" s="186"/>
      <c r="O145" s="186"/>
      <c r="P145" s="186"/>
      <c r="Q145" s="186"/>
    </row>
    <row r="146" spans="1:17" s="9" customFormat="1" ht="33" customHeight="1" hidden="1">
      <c r="A146" s="340" t="s">
        <v>556</v>
      </c>
      <c r="B146" s="403"/>
      <c r="C146" s="355"/>
      <c r="D146" s="356" t="s">
        <v>170</v>
      </c>
      <c r="E146" s="356" t="s">
        <v>202</v>
      </c>
      <c r="F146" s="336">
        <v>3100100000</v>
      </c>
      <c r="G146" s="336"/>
      <c r="H146" s="395">
        <f>H147</f>
        <v>63.91</v>
      </c>
      <c r="I146" s="402"/>
      <c r="J146" s="324"/>
      <c r="K146" s="180"/>
      <c r="L146" s="180"/>
      <c r="N146" s="186"/>
      <c r="O146" s="186"/>
      <c r="P146" s="186"/>
      <c r="Q146" s="186"/>
    </row>
    <row r="147" spans="1:17" s="9" customFormat="1" ht="47.25" hidden="1">
      <c r="A147" s="340" t="s">
        <v>557</v>
      </c>
      <c r="B147" s="403"/>
      <c r="C147" s="355"/>
      <c r="D147" s="356" t="s">
        <v>170</v>
      </c>
      <c r="E147" s="356" t="s">
        <v>202</v>
      </c>
      <c r="F147" s="336">
        <v>3100110810</v>
      </c>
      <c r="G147" s="336"/>
      <c r="H147" s="395">
        <f>H148</f>
        <v>63.91</v>
      </c>
      <c r="I147" s="402"/>
      <c r="J147" s="324"/>
      <c r="K147" s="180"/>
      <c r="L147" s="180"/>
      <c r="N147" s="186"/>
      <c r="O147" s="186"/>
      <c r="P147" s="186"/>
      <c r="Q147" s="186"/>
    </row>
    <row r="148" spans="1:17" s="9" customFormat="1" ht="31.5" hidden="1">
      <c r="A148" s="343" t="s">
        <v>257</v>
      </c>
      <c r="B148" s="403"/>
      <c r="C148" s="355"/>
      <c r="D148" s="356" t="s">
        <v>170</v>
      </c>
      <c r="E148" s="356" t="s">
        <v>202</v>
      </c>
      <c r="F148" s="336">
        <v>3100110810</v>
      </c>
      <c r="G148" s="405">
        <v>200</v>
      </c>
      <c r="H148" s="406">
        <v>63.91</v>
      </c>
      <c r="I148" s="402"/>
      <c r="J148" s="324"/>
      <c r="K148" s="180"/>
      <c r="L148" s="180"/>
      <c r="N148" s="186"/>
      <c r="O148" s="186"/>
      <c r="P148" s="186"/>
      <c r="Q148" s="186"/>
    </row>
    <row r="149" spans="1:17" ht="48" customHeight="1" hidden="1">
      <c r="A149" s="407" t="s">
        <v>523</v>
      </c>
      <c r="B149" s="346"/>
      <c r="C149" s="373">
        <v>950</v>
      </c>
      <c r="D149" s="374">
        <v>4</v>
      </c>
      <c r="E149" s="374">
        <v>9</v>
      </c>
      <c r="F149" s="399" t="s">
        <v>334</v>
      </c>
      <c r="G149" s="400" t="s">
        <v>336</v>
      </c>
      <c r="H149" s="401">
        <f>H151</f>
        <v>778.23</v>
      </c>
      <c r="I149" s="363">
        <f>I150</f>
        <v>931.5</v>
      </c>
      <c r="J149" s="322"/>
      <c r="K149" s="179">
        <f aca="true" t="shared" si="7" ref="K149:L151">K150</f>
        <v>737.2</v>
      </c>
      <c r="L149" s="179">
        <f t="shared" si="7"/>
        <v>768.8</v>
      </c>
      <c r="N149" s="186">
        <f t="shared" si="3"/>
        <v>41.02999999999997</v>
      </c>
      <c r="O149" s="186">
        <f t="shared" si="3"/>
        <v>162.70000000000005</v>
      </c>
      <c r="P149" s="186">
        <f t="shared" si="4"/>
        <v>105.56565382528487</v>
      </c>
      <c r="Q149" s="186">
        <f t="shared" si="4"/>
        <v>121.16285119667015</v>
      </c>
    </row>
    <row r="150" spans="1:17" ht="75" customHeight="1" hidden="1">
      <c r="A150" s="346" t="s">
        <v>31</v>
      </c>
      <c r="B150" s="346"/>
      <c r="C150" s="373">
        <v>950</v>
      </c>
      <c r="D150" s="374">
        <v>4</v>
      </c>
      <c r="E150" s="374">
        <v>9</v>
      </c>
      <c r="F150" s="375">
        <v>8900500000</v>
      </c>
      <c r="G150" s="376" t="s">
        <v>336</v>
      </c>
      <c r="H150" s="363">
        <v>0</v>
      </c>
      <c r="I150" s="408">
        <f>I151+I153+I155</f>
        <v>931.5</v>
      </c>
      <c r="J150" s="325"/>
      <c r="K150" s="296">
        <f t="shared" si="7"/>
        <v>737.2</v>
      </c>
      <c r="L150" s="179">
        <f t="shared" si="7"/>
        <v>768.8</v>
      </c>
      <c r="N150" s="186">
        <f t="shared" si="3"/>
        <v>-737.2</v>
      </c>
      <c r="O150" s="186">
        <f t="shared" si="3"/>
        <v>162.70000000000005</v>
      </c>
      <c r="P150" s="186">
        <f t="shared" si="4"/>
        <v>0</v>
      </c>
      <c r="Q150" s="186">
        <f t="shared" si="4"/>
        <v>121.16285119667015</v>
      </c>
    </row>
    <row r="151" spans="1:17" ht="30" customHeight="1" hidden="1">
      <c r="A151" s="346" t="s">
        <v>62</v>
      </c>
      <c r="B151" s="346"/>
      <c r="C151" s="373">
        <v>950</v>
      </c>
      <c r="D151" s="374">
        <v>4</v>
      </c>
      <c r="E151" s="374">
        <v>9</v>
      </c>
      <c r="F151" s="375">
        <v>8900100000</v>
      </c>
      <c r="G151" s="376"/>
      <c r="H151" s="363">
        <f>H152</f>
        <v>778.23</v>
      </c>
      <c r="I151" s="363">
        <f>I152</f>
        <v>931.5</v>
      </c>
      <c r="J151" s="322"/>
      <c r="K151" s="179">
        <f t="shared" si="7"/>
        <v>737.2</v>
      </c>
      <c r="L151" s="179">
        <f t="shared" si="7"/>
        <v>768.8</v>
      </c>
      <c r="N151" s="186">
        <f t="shared" si="3"/>
        <v>41.02999999999997</v>
      </c>
      <c r="O151" s="186">
        <f t="shared" si="3"/>
        <v>162.70000000000005</v>
      </c>
      <c r="P151" s="186">
        <f t="shared" si="4"/>
        <v>105.56565382528487</v>
      </c>
      <c r="Q151" s="186">
        <f t="shared" si="4"/>
        <v>121.16285119667015</v>
      </c>
    </row>
    <row r="152" spans="1:17" ht="31.5" hidden="1">
      <c r="A152" s="346" t="s">
        <v>558</v>
      </c>
      <c r="B152" s="346"/>
      <c r="C152" s="373">
        <v>950</v>
      </c>
      <c r="D152" s="374">
        <v>4</v>
      </c>
      <c r="E152" s="374">
        <v>9</v>
      </c>
      <c r="F152" s="375">
        <v>8900189001</v>
      </c>
      <c r="G152" s="376"/>
      <c r="H152" s="359">
        <f>H153</f>
        <v>778.23</v>
      </c>
      <c r="I152" s="359">
        <v>931.5</v>
      </c>
      <c r="J152" s="322"/>
      <c r="K152" s="177">
        <v>737.2</v>
      </c>
      <c r="L152" s="177">
        <v>768.8</v>
      </c>
      <c r="N152" s="186">
        <f t="shared" si="3"/>
        <v>41.02999999999997</v>
      </c>
      <c r="O152" s="186">
        <f t="shared" si="3"/>
        <v>162.70000000000005</v>
      </c>
      <c r="P152" s="186">
        <f t="shared" si="4"/>
        <v>105.56565382528487</v>
      </c>
      <c r="Q152" s="186">
        <f t="shared" si="4"/>
        <v>121.16285119667015</v>
      </c>
    </row>
    <row r="153" spans="1:17" ht="31.5" hidden="1">
      <c r="A153" s="343" t="s">
        <v>257</v>
      </c>
      <c r="B153" s="346"/>
      <c r="C153" s="373">
        <v>950</v>
      </c>
      <c r="D153" s="374">
        <v>4</v>
      </c>
      <c r="E153" s="374">
        <v>9</v>
      </c>
      <c r="F153" s="375">
        <v>8900189001</v>
      </c>
      <c r="G153" s="376">
        <v>200</v>
      </c>
      <c r="H153" s="357">
        <v>778.23</v>
      </c>
      <c r="I153" s="357">
        <f>I154</f>
        <v>0</v>
      </c>
      <c r="J153" s="322"/>
      <c r="K153" s="176">
        <f>K154</f>
        <v>0</v>
      </c>
      <c r="L153" s="176">
        <f>L154</f>
        <v>0</v>
      </c>
      <c r="N153" s="186">
        <f t="shared" si="3"/>
        <v>778.23</v>
      </c>
      <c r="O153" s="186">
        <f t="shared" si="3"/>
        <v>0</v>
      </c>
      <c r="P153" s="186" t="e">
        <f t="shared" si="4"/>
        <v>#DIV/0!</v>
      </c>
      <c r="Q153" s="186" t="e">
        <f t="shared" si="4"/>
        <v>#DIV/0!</v>
      </c>
    </row>
    <row r="154" spans="1:17" ht="31.5" hidden="1">
      <c r="A154" s="346" t="s">
        <v>257</v>
      </c>
      <c r="B154" s="346"/>
      <c r="C154" s="373">
        <v>950</v>
      </c>
      <c r="D154" s="374">
        <v>4</v>
      </c>
      <c r="E154" s="374">
        <v>9</v>
      </c>
      <c r="F154" s="375" t="s">
        <v>343</v>
      </c>
      <c r="G154" s="376" t="s">
        <v>162</v>
      </c>
      <c r="H154" s="359">
        <v>0</v>
      </c>
      <c r="I154" s="359">
        <v>0</v>
      </c>
      <c r="J154" s="322"/>
      <c r="K154" s="177"/>
      <c r="L154" s="177"/>
      <c r="N154" s="186">
        <f t="shared" si="3"/>
        <v>0</v>
      </c>
      <c r="O154" s="186">
        <f t="shared" si="3"/>
        <v>0</v>
      </c>
      <c r="P154" s="186" t="e">
        <f t="shared" si="4"/>
        <v>#DIV/0!</v>
      </c>
      <c r="Q154" s="186" t="e">
        <f t="shared" si="4"/>
        <v>#DIV/0!</v>
      </c>
    </row>
    <row r="155" spans="1:17" ht="18" hidden="1">
      <c r="A155" s="99" t="s">
        <v>344</v>
      </c>
      <c r="B155" s="99"/>
      <c r="C155" s="373">
        <v>950</v>
      </c>
      <c r="D155" s="374">
        <v>4</v>
      </c>
      <c r="E155" s="374">
        <v>9</v>
      </c>
      <c r="F155" s="375" t="s">
        <v>261</v>
      </c>
      <c r="G155" s="376"/>
      <c r="H155" s="359">
        <f>H156</f>
        <v>0</v>
      </c>
      <c r="I155" s="359">
        <f>I156</f>
        <v>0</v>
      </c>
      <c r="J155" s="322"/>
      <c r="K155" s="177"/>
      <c r="L155" s="177"/>
      <c r="N155" s="186"/>
      <c r="O155" s="186"/>
      <c r="P155" s="186"/>
      <c r="Q155" s="186"/>
    </row>
    <row r="156" spans="1:17" ht="31.5" hidden="1">
      <c r="A156" s="346" t="s">
        <v>257</v>
      </c>
      <c r="B156" s="346"/>
      <c r="C156" s="373">
        <v>950</v>
      </c>
      <c r="D156" s="374">
        <v>4</v>
      </c>
      <c r="E156" s="374">
        <v>9</v>
      </c>
      <c r="F156" s="375" t="s">
        <v>261</v>
      </c>
      <c r="G156" s="376">
        <v>200</v>
      </c>
      <c r="H156" s="359">
        <v>0</v>
      </c>
      <c r="I156" s="359">
        <v>0</v>
      </c>
      <c r="J156" s="322"/>
      <c r="K156" s="177"/>
      <c r="L156" s="177"/>
      <c r="N156" s="186"/>
      <c r="O156" s="186"/>
      <c r="P156" s="186"/>
      <c r="Q156" s="186"/>
    </row>
    <row r="157" spans="1:17" s="9" customFormat="1" ht="16.5" customHeight="1">
      <c r="A157" s="358" t="s">
        <v>57</v>
      </c>
      <c r="B157" s="358"/>
      <c r="C157" s="355" t="s">
        <v>190</v>
      </c>
      <c r="D157" s="355" t="s">
        <v>170</v>
      </c>
      <c r="E157" s="355" t="s">
        <v>186</v>
      </c>
      <c r="F157" s="355"/>
      <c r="G157" s="355"/>
      <c r="H157" s="364">
        <f>H158</f>
        <v>20</v>
      </c>
      <c r="I157" s="364">
        <f>I158</f>
        <v>13</v>
      </c>
      <c r="J157" s="324"/>
      <c r="K157" s="180">
        <f>K158</f>
        <v>10</v>
      </c>
      <c r="L157" s="180">
        <f>L158</f>
        <v>10</v>
      </c>
      <c r="N157" s="186">
        <f t="shared" si="3"/>
        <v>10</v>
      </c>
      <c r="O157" s="186">
        <f t="shared" si="3"/>
        <v>3</v>
      </c>
      <c r="P157" s="186">
        <f t="shared" si="4"/>
        <v>200</v>
      </c>
      <c r="Q157" s="186">
        <f t="shared" si="4"/>
        <v>130</v>
      </c>
    </row>
    <row r="158" spans="1:17" ht="39" customHeight="1" hidden="1">
      <c r="A158" s="340" t="s">
        <v>561</v>
      </c>
      <c r="B158" s="358"/>
      <c r="C158" s="355" t="s">
        <v>190</v>
      </c>
      <c r="D158" s="355" t="s">
        <v>170</v>
      </c>
      <c r="E158" s="355" t="s">
        <v>186</v>
      </c>
      <c r="F158" s="355" t="s">
        <v>321</v>
      </c>
      <c r="G158" s="355"/>
      <c r="H158" s="364">
        <f>H159+H162</f>
        <v>20</v>
      </c>
      <c r="I158" s="364">
        <f>I159+I162</f>
        <v>13</v>
      </c>
      <c r="J158" s="322"/>
      <c r="K158" s="180">
        <f>K159+K162</f>
        <v>10</v>
      </c>
      <c r="L158" s="180">
        <f>L159+L162</f>
        <v>10</v>
      </c>
      <c r="N158" s="186">
        <f t="shared" si="3"/>
        <v>10</v>
      </c>
      <c r="O158" s="186">
        <f t="shared" si="3"/>
        <v>3</v>
      </c>
      <c r="P158" s="186">
        <f t="shared" si="4"/>
        <v>200</v>
      </c>
      <c r="Q158" s="186">
        <f t="shared" si="4"/>
        <v>130</v>
      </c>
    </row>
    <row r="159" spans="1:17" ht="18.75" customHeight="1" hidden="1">
      <c r="A159" s="340" t="s">
        <v>236</v>
      </c>
      <c r="B159" s="343"/>
      <c r="C159" s="356" t="s">
        <v>190</v>
      </c>
      <c r="D159" s="356" t="s">
        <v>170</v>
      </c>
      <c r="E159" s="356" t="s">
        <v>186</v>
      </c>
      <c r="F159" s="356" t="s">
        <v>562</v>
      </c>
      <c r="G159" s="356"/>
      <c r="H159" s="363">
        <f>H160</f>
        <v>20</v>
      </c>
      <c r="I159" s="363">
        <f>I160</f>
        <v>13</v>
      </c>
      <c r="J159" s="322"/>
      <c r="K159" s="179">
        <f>K160</f>
        <v>10</v>
      </c>
      <c r="L159" s="179">
        <f>L160</f>
        <v>10</v>
      </c>
      <c r="N159" s="186">
        <f t="shared" si="3"/>
        <v>10</v>
      </c>
      <c r="O159" s="186">
        <f t="shared" si="3"/>
        <v>3</v>
      </c>
      <c r="P159" s="186">
        <f t="shared" si="4"/>
        <v>200</v>
      </c>
      <c r="Q159" s="186">
        <f t="shared" si="4"/>
        <v>130</v>
      </c>
    </row>
    <row r="160" spans="1:17" ht="15" customHeight="1" hidden="1">
      <c r="A160" s="340" t="s">
        <v>559</v>
      </c>
      <c r="B160" s="343"/>
      <c r="C160" s="356" t="s">
        <v>190</v>
      </c>
      <c r="D160" s="356" t="s">
        <v>170</v>
      </c>
      <c r="E160" s="356" t="s">
        <v>186</v>
      </c>
      <c r="F160" s="356" t="s">
        <v>563</v>
      </c>
      <c r="G160" s="356"/>
      <c r="H160" s="363">
        <v>20</v>
      </c>
      <c r="I160" s="363">
        <v>13</v>
      </c>
      <c r="J160" s="322"/>
      <c r="K160" s="179">
        <v>10</v>
      </c>
      <c r="L160" s="179">
        <v>10</v>
      </c>
      <c r="N160" s="186">
        <f t="shared" si="3"/>
        <v>10</v>
      </c>
      <c r="O160" s="186">
        <f t="shared" si="3"/>
        <v>3</v>
      </c>
      <c r="P160" s="186">
        <f t="shared" si="4"/>
        <v>200</v>
      </c>
      <c r="Q160" s="186">
        <f t="shared" si="4"/>
        <v>130</v>
      </c>
    </row>
    <row r="161" spans="1:17" ht="40.5" customHeight="1" hidden="1">
      <c r="A161" s="371" t="s">
        <v>257</v>
      </c>
      <c r="B161" s="343"/>
      <c r="C161" s="356" t="s">
        <v>190</v>
      </c>
      <c r="D161" s="356" t="s">
        <v>170</v>
      </c>
      <c r="E161" s="356" t="s">
        <v>186</v>
      </c>
      <c r="F161" s="356" t="s">
        <v>563</v>
      </c>
      <c r="G161" s="356" t="s">
        <v>162</v>
      </c>
      <c r="H161" s="363">
        <v>20</v>
      </c>
      <c r="I161" s="363">
        <f>I162</f>
        <v>0</v>
      </c>
      <c r="J161" s="322"/>
      <c r="K161" s="179">
        <f>K162</f>
        <v>0</v>
      </c>
      <c r="L161" s="179">
        <f>L162</f>
        <v>0</v>
      </c>
      <c r="N161" s="186">
        <f t="shared" si="3"/>
        <v>20</v>
      </c>
      <c r="O161" s="186">
        <f t="shared" si="3"/>
        <v>0</v>
      </c>
      <c r="P161" s="186" t="e">
        <f t="shared" si="4"/>
        <v>#DIV/0!</v>
      </c>
      <c r="Q161" s="186" t="e">
        <f t="shared" si="4"/>
        <v>#DIV/0!</v>
      </c>
    </row>
    <row r="162" spans="1:17" ht="31.5" hidden="1">
      <c r="A162" s="343" t="s">
        <v>153</v>
      </c>
      <c r="B162" s="343"/>
      <c r="C162" s="356" t="s">
        <v>190</v>
      </c>
      <c r="D162" s="356" t="s">
        <v>170</v>
      </c>
      <c r="E162" s="356" t="s">
        <v>186</v>
      </c>
      <c r="F162" s="356" t="s">
        <v>322</v>
      </c>
      <c r="G162" s="356" t="s">
        <v>560</v>
      </c>
      <c r="H162" s="360"/>
      <c r="I162" s="360"/>
      <c r="J162" s="322"/>
      <c r="K162" s="178"/>
      <c r="L162" s="178"/>
      <c r="N162" s="186">
        <f t="shared" si="3"/>
        <v>0</v>
      </c>
      <c r="O162" s="186">
        <f t="shared" si="3"/>
        <v>0</v>
      </c>
      <c r="P162" s="186" t="e">
        <f t="shared" si="4"/>
        <v>#DIV/0!</v>
      </c>
      <c r="Q162" s="186" t="e">
        <f t="shared" si="4"/>
        <v>#DIV/0!</v>
      </c>
    </row>
    <row r="163" spans="1:17" s="9" customFormat="1" ht="18" customHeight="1">
      <c r="A163" s="344" t="s">
        <v>11</v>
      </c>
      <c r="B163" s="344"/>
      <c r="C163" s="355" t="s">
        <v>190</v>
      </c>
      <c r="D163" s="355" t="s">
        <v>193</v>
      </c>
      <c r="E163" s="355"/>
      <c r="F163" s="355"/>
      <c r="G163" s="355"/>
      <c r="H163" s="364">
        <f>H164+H173+H183</f>
        <v>773.72</v>
      </c>
      <c r="I163" s="364">
        <f>I164+I173+I183</f>
        <v>132.5</v>
      </c>
      <c r="J163" s="324"/>
      <c r="K163" s="180">
        <f>K164+K173+K183</f>
        <v>100</v>
      </c>
      <c r="L163" s="180">
        <f>L164+L173+L183</f>
        <v>100</v>
      </c>
      <c r="N163" s="186">
        <f t="shared" si="3"/>
        <v>673.72</v>
      </c>
      <c r="O163" s="186">
        <f t="shared" si="3"/>
        <v>32.5</v>
      </c>
      <c r="P163" s="186">
        <f t="shared" si="4"/>
        <v>773.72</v>
      </c>
      <c r="Q163" s="186">
        <f t="shared" si="4"/>
        <v>132.5</v>
      </c>
    </row>
    <row r="164" spans="1:17" ht="18" hidden="1">
      <c r="A164" s="358" t="s">
        <v>194</v>
      </c>
      <c r="B164" s="358"/>
      <c r="C164" s="355" t="s">
        <v>190</v>
      </c>
      <c r="D164" s="355" t="s">
        <v>193</v>
      </c>
      <c r="E164" s="355" t="s">
        <v>159</v>
      </c>
      <c r="F164" s="355"/>
      <c r="G164" s="355"/>
      <c r="H164" s="364">
        <f>H165+H170</f>
        <v>0</v>
      </c>
      <c r="I164" s="364">
        <f>I165+I170</f>
        <v>0</v>
      </c>
      <c r="J164" s="322"/>
      <c r="K164" s="180">
        <f>K165+K170</f>
        <v>0</v>
      </c>
      <c r="L164" s="180">
        <f>L165+L170</f>
        <v>0</v>
      </c>
      <c r="N164" s="186">
        <f t="shared" si="3"/>
        <v>0</v>
      </c>
      <c r="O164" s="186">
        <f t="shared" si="3"/>
        <v>0</v>
      </c>
      <c r="P164" s="186" t="e">
        <f t="shared" si="4"/>
        <v>#DIV/0!</v>
      </c>
      <c r="Q164" s="186" t="e">
        <f t="shared" si="4"/>
        <v>#DIV/0!</v>
      </c>
    </row>
    <row r="165" spans="1:17" ht="18" hidden="1">
      <c r="A165" s="344" t="s">
        <v>11</v>
      </c>
      <c r="B165" s="344"/>
      <c r="C165" s="355" t="s">
        <v>190</v>
      </c>
      <c r="D165" s="355" t="s">
        <v>193</v>
      </c>
      <c r="E165" s="355" t="s">
        <v>159</v>
      </c>
      <c r="F165" s="356" t="s">
        <v>323</v>
      </c>
      <c r="G165" s="355"/>
      <c r="H165" s="364">
        <f>H166+H168</f>
        <v>0</v>
      </c>
      <c r="I165" s="364">
        <f>I166+I168</f>
        <v>0</v>
      </c>
      <c r="J165" s="322"/>
      <c r="K165" s="180">
        <f>K166+K168</f>
        <v>0</v>
      </c>
      <c r="L165" s="180">
        <f>L166+L168</f>
        <v>0</v>
      </c>
      <c r="N165" s="186">
        <f t="shared" si="3"/>
        <v>0</v>
      </c>
      <c r="O165" s="186">
        <f t="shared" si="3"/>
        <v>0</v>
      </c>
      <c r="P165" s="186" t="e">
        <f t="shared" si="4"/>
        <v>#DIV/0!</v>
      </c>
      <c r="Q165" s="186" t="e">
        <f t="shared" si="4"/>
        <v>#DIV/0!</v>
      </c>
    </row>
    <row r="166" spans="1:17" ht="31.5" hidden="1">
      <c r="A166" s="343" t="s">
        <v>324</v>
      </c>
      <c r="B166" s="343"/>
      <c r="C166" s="356" t="s">
        <v>190</v>
      </c>
      <c r="D166" s="356" t="s">
        <v>193</v>
      </c>
      <c r="E166" s="356" t="s">
        <v>159</v>
      </c>
      <c r="F166" s="356" t="s">
        <v>325</v>
      </c>
      <c r="G166" s="355"/>
      <c r="H166" s="363">
        <f>H167</f>
        <v>0</v>
      </c>
      <c r="I166" s="363">
        <f>I167</f>
        <v>0</v>
      </c>
      <c r="J166" s="322"/>
      <c r="K166" s="179">
        <f>K167</f>
        <v>0</v>
      </c>
      <c r="L166" s="179">
        <f>L167</f>
        <v>0</v>
      </c>
      <c r="N166" s="186">
        <f t="shared" si="3"/>
        <v>0</v>
      </c>
      <c r="O166" s="186">
        <f t="shared" si="3"/>
        <v>0</v>
      </c>
      <c r="P166" s="186" t="e">
        <f t="shared" si="4"/>
        <v>#DIV/0!</v>
      </c>
      <c r="Q166" s="186" t="e">
        <f t="shared" si="4"/>
        <v>#DIV/0!</v>
      </c>
    </row>
    <row r="167" spans="1:17" ht="39.75" customHeight="1" hidden="1">
      <c r="A167" s="361" t="s">
        <v>71</v>
      </c>
      <c r="B167" s="361"/>
      <c r="C167" s="356" t="s">
        <v>190</v>
      </c>
      <c r="D167" s="356" t="s">
        <v>193</v>
      </c>
      <c r="E167" s="356" t="s">
        <v>159</v>
      </c>
      <c r="F167" s="356" t="s">
        <v>325</v>
      </c>
      <c r="G167" s="356" t="s">
        <v>228</v>
      </c>
      <c r="H167" s="409"/>
      <c r="I167" s="409"/>
      <c r="J167" s="322"/>
      <c r="K167" s="187"/>
      <c r="L167" s="187"/>
      <c r="N167" s="186">
        <f t="shared" si="3"/>
        <v>0</v>
      </c>
      <c r="O167" s="186">
        <f t="shared" si="3"/>
        <v>0</v>
      </c>
      <c r="P167" s="186" t="e">
        <f t="shared" si="4"/>
        <v>#DIV/0!</v>
      </c>
      <c r="Q167" s="186" t="e">
        <f t="shared" si="4"/>
        <v>#DIV/0!</v>
      </c>
    </row>
    <row r="168" spans="1:17" ht="20.25" customHeight="1" hidden="1">
      <c r="A168" s="343" t="s">
        <v>263</v>
      </c>
      <c r="B168" s="343"/>
      <c r="C168" s="356" t="s">
        <v>190</v>
      </c>
      <c r="D168" s="356" t="s">
        <v>193</v>
      </c>
      <c r="E168" s="356" t="s">
        <v>159</v>
      </c>
      <c r="F168" s="356" t="s">
        <v>264</v>
      </c>
      <c r="G168" s="356"/>
      <c r="H168" s="409">
        <f>H169</f>
        <v>0</v>
      </c>
      <c r="I168" s="409">
        <f>I169</f>
        <v>0</v>
      </c>
      <c r="J168" s="322"/>
      <c r="K168" s="187">
        <f>K169</f>
        <v>0</v>
      </c>
      <c r="L168" s="187">
        <f>L169</f>
        <v>0</v>
      </c>
      <c r="N168" s="186">
        <f t="shared" si="3"/>
        <v>0</v>
      </c>
      <c r="O168" s="186">
        <f t="shared" si="3"/>
        <v>0</v>
      </c>
      <c r="P168" s="186" t="e">
        <f t="shared" si="4"/>
        <v>#DIV/0!</v>
      </c>
      <c r="Q168" s="186" t="e">
        <f t="shared" si="4"/>
        <v>#DIV/0!</v>
      </c>
    </row>
    <row r="169" spans="1:17" ht="39.75" customHeight="1" hidden="1">
      <c r="A169" s="343" t="s">
        <v>257</v>
      </c>
      <c r="B169" s="343"/>
      <c r="C169" s="356" t="s">
        <v>190</v>
      </c>
      <c r="D169" s="356" t="s">
        <v>193</v>
      </c>
      <c r="E169" s="356" t="s">
        <v>159</v>
      </c>
      <c r="F169" s="356" t="s">
        <v>264</v>
      </c>
      <c r="G169" s="356" t="s">
        <v>162</v>
      </c>
      <c r="H169" s="409"/>
      <c r="I169" s="409"/>
      <c r="J169" s="322"/>
      <c r="K169" s="187"/>
      <c r="L169" s="187"/>
      <c r="N169" s="186">
        <f t="shared" si="3"/>
        <v>0</v>
      </c>
      <c r="O169" s="186">
        <f t="shared" si="3"/>
        <v>0</v>
      </c>
      <c r="P169" s="186" t="e">
        <f t="shared" si="4"/>
        <v>#DIV/0!</v>
      </c>
      <c r="Q169" s="186" t="e">
        <f t="shared" si="4"/>
        <v>#DIV/0!</v>
      </c>
    </row>
    <row r="170" spans="1:17" ht="43.5" customHeight="1" hidden="1">
      <c r="A170" s="66" t="s">
        <v>281</v>
      </c>
      <c r="B170" s="410"/>
      <c r="C170" s="411" t="s">
        <v>190</v>
      </c>
      <c r="D170" s="411" t="s">
        <v>193</v>
      </c>
      <c r="E170" s="411" t="s">
        <v>159</v>
      </c>
      <c r="F170" s="412" t="s">
        <v>358</v>
      </c>
      <c r="G170" s="411"/>
      <c r="H170" s="401">
        <f>H172</f>
        <v>0</v>
      </c>
      <c r="I170" s="401">
        <f>I172</f>
        <v>0</v>
      </c>
      <c r="J170" s="322"/>
      <c r="K170" s="188">
        <f>K172</f>
        <v>0</v>
      </c>
      <c r="L170" s="188">
        <f>L172</f>
        <v>0</v>
      </c>
      <c r="N170" s="186">
        <f t="shared" si="3"/>
        <v>0</v>
      </c>
      <c r="O170" s="186">
        <f t="shared" si="3"/>
        <v>0</v>
      </c>
      <c r="P170" s="186" t="e">
        <f t="shared" si="4"/>
        <v>#DIV/0!</v>
      </c>
      <c r="Q170" s="186" t="e">
        <f t="shared" si="4"/>
        <v>#DIV/0!</v>
      </c>
    </row>
    <row r="171" spans="1:17" ht="47.25" hidden="1">
      <c r="A171" s="66" t="s">
        <v>281</v>
      </c>
      <c r="B171" s="66"/>
      <c r="C171" s="356" t="s">
        <v>190</v>
      </c>
      <c r="D171" s="356" t="s">
        <v>193</v>
      </c>
      <c r="E171" s="356" t="s">
        <v>159</v>
      </c>
      <c r="F171" s="413" t="s">
        <v>39</v>
      </c>
      <c r="G171" s="356"/>
      <c r="H171" s="363">
        <f>H172</f>
        <v>0</v>
      </c>
      <c r="I171" s="363">
        <f>I172</f>
        <v>0</v>
      </c>
      <c r="J171" s="322"/>
      <c r="K171" s="179">
        <f>K172</f>
        <v>0</v>
      </c>
      <c r="L171" s="179">
        <f>L172</f>
        <v>0</v>
      </c>
      <c r="N171" s="186">
        <f t="shared" si="3"/>
        <v>0</v>
      </c>
      <c r="O171" s="186">
        <f t="shared" si="3"/>
        <v>0</v>
      </c>
      <c r="P171" s="186" t="e">
        <f t="shared" si="4"/>
        <v>#DIV/0!</v>
      </c>
      <c r="Q171" s="186" t="e">
        <f t="shared" si="4"/>
        <v>#DIV/0!</v>
      </c>
    </row>
    <row r="172" spans="1:17" ht="31.5" hidden="1">
      <c r="A172" s="414" t="s">
        <v>229</v>
      </c>
      <c r="B172" s="414"/>
      <c r="C172" s="356" t="s">
        <v>190</v>
      </c>
      <c r="D172" s="356" t="s">
        <v>193</v>
      </c>
      <c r="E172" s="356" t="s">
        <v>159</v>
      </c>
      <c r="F172" s="413" t="s">
        <v>39</v>
      </c>
      <c r="G172" s="356" t="s">
        <v>228</v>
      </c>
      <c r="H172" s="363"/>
      <c r="I172" s="363"/>
      <c r="J172" s="321"/>
      <c r="K172" s="179"/>
      <c r="L172" s="179"/>
      <c r="N172" s="186">
        <f t="shared" si="3"/>
        <v>0</v>
      </c>
      <c r="O172" s="186">
        <f t="shared" si="3"/>
        <v>0</v>
      </c>
      <c r="P172" s="186" t="e">
        <f t="shared" si="4"/>
        <v>#DIV/0!</v>
      </c>
      <c r="Q172" s="186" t="e">
        <f t="shared" si="4"/>
        <v>#DIV/0!</v>
      </c>
    </row>
    <row r="173" spans="1:17" s="9" customFormat="1" ht="18" customHeight="1">
      <c r="A173" s="358" t="s">
        <v>195</v>
      </c>
      <c r="B173" s="358"/>
      <c r="C173" s="355" t="s">
        <v>190</v>
      </c>
      <c r="D173" s="355" t="s">
        <v>193</v>
      </c>
      <c r="E173" s="355" t="s">
        <v>160</v>
      </c>
      <c r="F173" s="355"/>
      <c r="G173" s="355"/>
      <c r="H173" s="364">
        <f>'2-3'!H157</f>
        <v>363.41999999999996</v>
      </c>
      <c r="I173" s="364">
        <f>I176</f>
        <v>125</v>
      </c>
      <c r="J173" s="326"/>
      <c r="K173" s="180">
        <f aca="true" t="shared" si="8" ref="K173:L181">K174</f>
        <v>100</v>
      </c>
      <c r="L173" s="180">
        <f t="shared" si="8"/>
        <v>100</v>
      </c>
      <c r="N173" s="186">
        <f t="shared" si="3"/>
        <v>263.41999999999996</v>
      </c>
      <c r="O173" s="186">
        <f t="shared" si="3"/>
        <v>25</v>
      </c>
      <c r="P173" s="186">
        <f t="shared" si="4"/>
        <v>363.41999999999996</v>
      </c>
      <c r="Q173" s="186">
        <f t="shared" si="4"/>
        <v>125</v>
      </c>
    </row>
    <row r="174" spans="1:17" ht="16.5" customHeight="1" hidden="1">
      <c r="A174" s="344" t="s">
        <v>11</v>
      </c>
      <c r="B174" s="344"/>
      <c r="C174" s="355" t="s">
        <v>190</v>
      </c>
      <c r="D174" s="355" t="s">
        <v>193</v>
      </c>
      <c r="E174" s="355" t="s">
        <v>160</v>
      </c>
      <c r="F174" s="356" t="s">
        <v>323</v>
      </c>
      <c r="G174" s="356"/>
      <c r="H174" s="363">
        <f>H175</f>
        <v>342.5</v>
      </c>
      <c r="I174" s="363">
        <f>I175</f>
        <v>0</v>
      </c>
      <c r="J174" s="321"/>
      <c r="K174" s="179">
        <f t="shared" si="8"/>
        <v>100</v>
      </c>
      <c r="L174" s="179">
        <f t="shared" si="8"/>
        <v>100</v>
      </c>
      <c r="N174" s="186">
        <f t="shared" si="3"/>
        <v>242.5</v>
      </c>
      <c r="O174" s="186">
        <f t="shared" si="3"/>
        <v>-100</v>
      </c>
      <c r="P174" s="186">
        <f t="shared" si="4"/>
        <v>342.5</v>
      </c>
      <c r="Q174" s="186">
        <f t="shared" si="4"/>
        <v>0</v>
      </c>
    </row>
    <row r="175" spans="1:17" ht="18" hidden="1">
      <c r="A175" s="358" t="s">
        <v>195</v>
      </c>
      <c r="B175" s="358"/>
      <c r="C175" s="355" t="s">
        <v>190</v>
      </c>
      <c r="D175" s="355" t="s">
        <v>193</v>
      </c>
      <c r="E175" s="355" t="s">
        <v>160</v>
      </c>
      <c r="F175" s="355"/>
      <c r="G175" s="355"/>
      <c r="H175" s="364">
        <f>H179</f>
        <v>342.5</v>
      </c>
      <c r="I175" s="364">
        <f>I179</f>
        <v>0</v>
      </c>
      <c r="J175" s="321"/>
      <c r="K175" s="180">
        <f>K179</f>
        <v>100</v>
      </c>
      <c r="L175" s="180">
        <f>L179</f>
        <v>100</v>
      </c>
      <c r="N175" s="186">
        <f t="shared" si="3"/>
        <v>242.5</v>
      </c>
      <c r="O175" s="186">
        <f t="shared" si="3"/>
        <v>-100</v>
      </c>
      <c r="P175" s="186">
        <f t="shared" si="4"/>
        <v>342.5</v>
      </c>
      <c r="Q175" s="186">
        <f t="shared" si="4"/>
        <v>0</v>
      </c>
    </row>
    <row r="176" spans="1:17" ht="18" hidden="1">
      <c r="A176" s="343" t="s">
        <v>564</v>
      </c>
      <c r="B176" s="358"/>
      <c r="C176" s="355" t="s">
        <v>190</v>
      </c>
      <c r="D176" s="374">
        <v>5</v>
      </c>
      <c r="E176" s="374">
        <v>2</v>
      </c>
      <c r="F176" s="415">
        <v>3500000000</v>
      </c>
      <c r="G176" s="416"/>
      <c r="H176" s="364">
        <f>H177</f>
        <v>342.5</v>
      </c>
      <c r="I176" s="364">
        <f>I177</f>
        <v>125</v>
      </c>
      <c r="J176" s="321"/>
      <c r="K176" s="180"/>
      <c r="L176" s="180"/>
      <c r="N176" s="186"/>
      <c r="O176" s="186"/>
      <c r="P176" s="186"/>
      <c r="Q176" s="186"/>
    </row>
    <row r="177" spans="1:17" ht="31.5" hidden="1">
      <c r="A177" s="340" t="s">
        <v>565</v>
      </c>
      <c r="B177" s="358"/>
      <c r="C177" s="355" t="s">
        <v>190</v>
      </c>
      <c r="D177" s="374">
        <v>5</v>
      </c>
      <c r="E177" s="374">
        <v>2</v>
      </c>
      <c r="F177" s="415">
        <v>3500200000</v>
      </c>
      <c r="G177" s="416"/>
      <c r="H177" s="364">
        <f>H178</f>
        <v>342.5</v>
      </c>
      <c r="I177" s="364">
        <f>I178</f>
        <v>125</v>
      </c>
      <c r="J177" s="321"/>
      <c r="K177" s="180"/>
      <c r="L177" s="180"/>
      <c r="N177" s="186"/>
      <c r="O177" s="186"/>
      <c r="P177" s="186"/>
      <c r="Q177" s="186"/>
    </row>
    <row r="178" spans="1:17" ht="18" hidden="1">
      <c r="A178" s="340" t="s">
        <v>566</v>
      </c>
      <c r="B178" s="358"/>
      <c r="C178" s="355" t="s">
        <v>190</v>
      </c>
      <c r="D178" s="374">
        <v>5</v>
      </c>
      <c r="E178" s="374">
        <v>2</v>
      </c>
      <c r="F178" s="415">
        <v>3500211200</v>
      </c>
      <c r="G178" s="416"/>
      <c r="H178" s="364">
        <f>H179</f>
        <v>342.5</v>
      </c>
      <c r="I178" s="364">
        <v>125</v>
      </c>
      <c r="J178" s="321"/>
      <c r="K178" s="180"/>
      <c r="L178" s="180"/>
      <c r="N178" s="186"/>
      <c r="O178" s="186"/>
      <c r="P178" s="186"/>
      <c r="Q178" s="186"/>
    </row>
    <row r="179" spans="1:17" ht="31.5" hidden="1">
      <c r="A179" s="343" t="s">
        <v>257</v>
      </c>
      <c r="B179" s="346"/>
      <c r="C179" s="373">
        <v>950</v>
      </c>
      <c r="D179" s="374">
        <v>5</v>
      </c>
      <c r="E179" s="374">
        <v>2</v>
      </c>
      <c r="F179" s="415">
        <v>3500211200</v>
      </c>
      <c r="G179" s="376">
        <v>200</v>
      </c>
      <c r="H179" s="359">
        <v>342.5</v>
      </c>
      <c r="I179" s="359">
        <f>I180</f>
        <v>0</v>
      </c>
      <c r="J179" s="321"/>
      <c r="K179" s="177">
        <f t="shared" si="8"/>
        <v>100</v>
      </c>
      <c r="L179" s="177">
        <f t="shared" si="8"/>
        <v>100</v>
      </c>
      <c r="N179" s="186">
        <f aca="true" t="shared" si="9" ref="N179:O268">H179-K179</f>
        <v>242.5</v>
      </c>
      <c r="O179" s="186">
        <f t="shared" si="9"/>
        <v>-100</v>
      </c>
      <c r="P179" s="186">
        <f aca="true" t="shared" si="10" ref="P179:Q268">H179/K179*100</f>
        <v>342.5</v>
      </c>
      <c r="Q179" s="186">
        <f t="shared" si="10"/>
        <v>0</v>
      </c>
    </row>
    <row r="180" spans="1:17" ht="63" hidden="1">
      <c r="A180" s="346" t="s">
        <v>273</v>
      </c>
      <c r="B180" s="346"/>
      <c r="C180" s="373">
        <v>950</v>
      </c>
      <c r="D180" s="374">
        <v>5</v>
      </c>
      <c r="E180" s="374">
        <v>2</v>
      </c>
      <c r="F180" s="375">
        <v>8801000000</v>
      </c>
      <c r="G180" s="376" t="s">
        <v>336</v>
      </c>
      <c r="H180" s="360">
        <f>H181</f>
        <v>0</v>
      </c>
      <c r="I180" s="360">
        <f>I181</f>
        <v>0</v>
      </c>
      <c r="J180" s="321"/>
      <c r="K180" s="178">
        <f t="shared" si="8"/>
        <v>100</v>
      </c>
      <c r="L180" s="178">
        <f t="shared" si="8"/>
        <v>100</v>
      </c>
      <c r="N180" s="186">
        <f t="shared" si="9"/>
        <v>-100</v>
      </c>
      <c r="O180" s="186">
        <f t="shared" si="9"/>
        <v>-100</v>
      </c>
      <c r="P180" s="186">
        <f t="shared" si="10"/>
        <v>0</v>
      </c>
      <c r="Q180" s="186">
        <f t="shared" si="10"/>
        <v>0</v>
      </c>
    </row>
    <row r="181" spans="1:17" ht="18" hidden="1">
      <c r="A181" s="346" t="s">
        <v>345</v>
      </c>
      <c r="B181" s="346"/>
      <c r="C181" s="373">
        <v>950</v>
      </c>
      <c r="D181" s="374">
        <v>5</v>
      </c>
      <c r="E181" s="374">
        <v>2</v>
      </c>
      <c r="F181" s="375">
        <v>8801000001</v>
      </c>
      <c r="G181" s="376" t="s">
        <v>336</v>
      </c>
      <c r="H181" s="359">
        <f>H182</f>
        <v>0</v>
      </c>
      <c r="I181" s="359">
        <f>I182</f>
        <v>0</v>
      </c>
      <c r="J181" s="321"/>
      <c r="K181" s="177">
        <f t="shared" si="8"/>
        <v>100</v>
      </c>
      <c r="L181" s="177">
        <f t="shared" si="8"/>
        <v>100</v>
      </c>
      <c r="N181" s="186">
        <f t="shared" si="9"/>
        <v>-100</v>
      </c>
      <c r="O181" s="186">
        <f t="shared" si="9"/>
        <v>-100</v>
      </c>
      <c r="P181" s="186">
        <f t="shared" si="10"/>
        <v>0</v>
      </c>
      <c r="Q181" s="186">
        <f t="shared" si="10"/>
        <v>0</v>
      </c>
    </row>
    <row r="182" spans="1:17" ht="31.5" hidden="1">
      <c r="A182" s="346" t="s">
        <v>257</v>
      </c>
      <c r="B182" s="346"/>
      <c r="C182" s="373">
        <v>950</v>
      </c>
      <c r="D182" s="374">
        <v>5</v>
      </c>
      <c r="E182" s="374">
        <v>2</v>
      </c>
      <c r="F182" s="375">
        <v>8801000001</v>
      </c>
      <c r="G182" s="376" t="s">
        <v>162</v>
      </c>
      <c r="H182" s="359">
        <v>0</v>
      </c>
      <c r="I182" s="385">
        <v>0</v>
      </c>
      <c r="J182" s="321"/>
      <c r="K182" s="177">
        <v>100</v>
      </c>
      <c r="L182" s="189">
        <v>100</v>
      </c>
      <c r="N182" s="186">
        <f t="shared" si="9"/>
        <v>-100</v>
      </c>
      <c r="O182" s="186">
        <f t="shared" si="9"/>
        <v>-100</v>
      </c>
      <c r="P182" s="186">
        <f t="shared" si="10"/>
        <v>0</v>
      </c>
      <c r="Q182" s="186">
        <f t="shared" si="10"/>
        <v>0</v>
      </c>
    </row>
    <row r="183" spans="1:17" s="9" customFormat="1" ht="21.75" customHeight="1">
      <c r="A183" s="358" t="s">
        <v>196</v>
      </c>
      <c r="B183" s="358"/>
      <c r="C183" s="355" t="s">
        <v>190</v>
      </c>
      <c r="D183" s="355" t="s">
        <v>193</v>
      </c>
      <c r="E183" s="355" t="s">
        <v>169</v>
      </c>
      <c r="F183" s="355"/>
      <c r="G183" s="355"/>
      <c r="H183" s="364">
        <f>'2-3'!H167</f>
        <v>410.3</v>
      </c>
      <c r="I183" s="364">
        <f>I207</f>
        <v>7.5</v>
      </c>
      <c r="J183" s="324"/>
      <c r="K183" s="180">
        <f>K207</f>
        <v>0</v>
      </c>
      <c r="L183" s="180">
        <f>L207</f>
        <v>0</v>
      </c>
      <c r="N183" s="186">
        <f t="shared" si="9"/>
        <v>410.3</v>
      </c>
      <c r="O183" s="186">
        <f t="shared" si="9"/>
        <v>7.5</v>
      </c>
      <c r="P183" s="186" t="e">
        <f t="shared" si="10"/>
        <v>#DIV/0!</v>
      </c>
      <c r="Q183" s="186" t="e">
        <f t="shared" si="10"/>
        <v>#DIV/0!</v>
      </c>
    </row>
    <row r="184" spans="1:17" s="9" customFormat="1" ht="18" hidden="1">
      <c r="A184" s="343" t="s">
        <v>564</v>
      </c>
      <c r="B184" s="358"/>
      <c r="C184" s="356" t="s">
        <v>190</v>
      </c>
      <c r="D184" s="355" t="s">
        <v>193</v>
      </c>
      <c r="E184" s="355" t="s">
        <v>169</v>
      </c>
      <c r="F184" s="356" t="s">
        <v>323</v>
      </c>
      <c r="G184" s="355"/>
      <c r="H184" s="364">
        <f>H185</f>
        <v>725.88</v>
      </c>
      <c r="I184" s="364">
        <f>I185</f>
        <v>681.4000000000001</v>
      </c>
      <c r="J184" s="324"/>
      <c r="K184" s="279"/>
      <c r="L184" s="279"/>
      <c r="N184" s="280"/>
      <c r="O184" s="280"/>
      <c r="P184" s="280"/>
      <c r="Q184" s="280"/>
    </row>
    <row r="185" spans="1:17" s="9" customFormat="1" ht="31.5" hidden="1">
      <c r="A185" s="347" t="s">
        <v>567</v>
      </c>
      <c r="B185" s="358"/>
      <c r="C185" s="356" t="s">
        <v>190</v>
      </c>
      <c r="D185" s="356" t="s">
        <v>193</v>
      </c>
      <c r="E185" s="356" t="s">
        <v>169</v>
      </c>
      <c r="F185" s="356" t="s">
        <v>568</v>
      </c>
      <c r="G185" s="356"/>
      <c r="H185" s="363">
        <f>H188+H192+H196+H194</f>
        <v>725.88</v>
      </c>
      <c r="I185" s="363">
        <f>I188+I190+I192+I196+I210</f>
        <v>681.4000000000001</v>
      </c>
      <c r="J185" s="324"/>
      <c r="K185" s="279"/>
      <c r="L185" s="279"/>
      <c r="N185" s="280"/>
      <c r="O185" s="280"/>
      <c r="P185" s="280"/>
      <c r="Q185" s="280"/>
    </row>
    <row r="186" spans="1:17" s="9" customFormat="1" ht="18" hidden="1">
      <c r="A186" s="343" t="s">
        <v>564</v>
      </c>
      <c r="B186" s="358"/>
      <c r="C186" s="356"/>
      <c r="D186" s="356" t="s">
        <v>193</v>
      </c>
      <c r="E186" s="356" t="s">
        <v>169</v>
      </c>
      <c r="F186" s="356"/>
      <c r="G186" s="356"/>
      <c r="H186" s="363"/>
      <c r="I186" s="363"/>
      <c r="J186" s="324"/>
      <c r="K186" s="279"/>
      <c r="L186" s="279"/>
      <c r="N186" s="280"/>
      <c r="O186" s="280"/>
      <c r="P186" s="280"/>
      <c r="Q186" s="280"/>
    </row>
    <row r="187" spans="1:17" s="9" customFormat="1" ht="18" hidden="1">
      <c r="A187" s="342"/>
      <c r="B187" s="358"/>
      <c r="C187" s="356"/>
      <c r="D187" s="356"/>
      <c r="E187" s="356"/>
      <c r="F187" s="356"/>
      <c r="G187" s="356"/>
      <c r="H187" s="363"/>
      <c r="I187" s="363"/>
      <c r="J187" s="324"/>
      <c r="K187" s="279"/>
      <c r="L187" s="279"/>
      <c r="N187" s="280"/>
      <c r="O187" s="280"/>
      <c r="P187" s="280"/>
      <c r="Q187" s="280"/>
    </row>
    <row r="188" spans="1:17" s="9" customFormat="1" ht="18" hidden="1">
      <c r="A188" s="358" t="s">
        <v>197</v>
      </c>
      <c r="B188" s="358"/>
      <c r="C188" s="356" t="s">
        <v>190</v>
      </c>
      <c r="D188" s="355" t="s">
        <v>193</v>
      </c>
      <c r="E188" s="355" t="s">
        <v>169</v>
      </c>
      <c r="F188" s="356" t="s">
        <v>569</v>
      </c>
      <c r="G188" s="356"/>
      <c r="H188" s="363">
        <f>25+60+31</f>
        <v>116</v>
      </c>
      <c r="I188" s="363">
        <f>I189</f>
        <v>230.6</v>
      </c>
      <c r="J188" s="324"/>
      <c r="K188" s="279"/>
      <c r="L188" s="279"/>
      <c r="N188" s="280"/>
      <c r="O188" s="280"/>
      <c r="P188" s="280"/>
      <c r="Q188" s="280"/>
    </row>
    <row r="189" spans="1:17" s="9" customFormat="1" ht="31.5" hidden="1">
      <c r="A189" s="343" t="s">
        <v>257</v>
      </c>
      <c r="B189" s="358"/>
      <c r="C189" s="356" t="s">
        <v>190</v>
      </c>
      <c r="D189" s="356" t="s">
        <v>193</v>
      </c>
      <c r="E189" s="356" t="s">
        <v>169</v>
      </c>
      <c r="F189" s="356" t="s">
        <v>569</v>
      </c>
      <c r="G189" s="356"/>
      <c r="H189" s="363">
        <v>116</v>
      </c>
      <c r="I189" s="363">
        <v>230.6</v>
      </c>
      <c r="J189" s="324"/>
      <c r="K189" s="279"/>
      <c r="L189" s="279"/>
      <c r="N189" s="280"/>
      <c r="O189" s="280"/>
      <c r="P189" s="280"/>
      <c r="Q189" s="280"/>
    </row>
    <row r="190" spans="1:17" s="9" customFormat="1" ht="18" hidden="1">
      <c r="A190" s="344" t="s">
        <v>51</v>
      </c>
      <c r="B190" s="358"/>
      <c r="C190" s="356" t="s">
        <v>190</v>
      </c>
      <c r="D190" s="355" t="s">
        <v>193</v>
      </c>
      <c r="E190" s="355" t="s">
        <v>169</v>
      </c>
      <c r="F190" s="355" t="s">
        <v>6</v>
      </c>
      <c r="G190" s="355"/>
      <c r="H190" s="364">
        <f>H191</f>
        <v>0</v>
      </c>
      <c r="I190" s="364">
        <f>I191</f>
        <v>0</v>
      </c>
      <c r="J190" s="324"/>
      <c r="K190" s="279"/>
      <c r="L190" s="279"/>
      <c r="N190" s="280"/>
      <c r="O190" s="280"/>
      <c r="P190" s="280"/>
      <c r="Q190" s="280"/>
    </row>
    <row r="191" spans="1:17" s="9" customFormat="1" ht="31.5" hidden="1">
      <c r="A191" s="342" t="s">
        <v>153</v>
      </c>
      <c r="B191" s="358"/>
      <c r="C191" s="356" t="s">
        <v>190</v>
      </c>
      <c r="D191" s="356" t="s">
        <v>193</v>
      </c>
      <c r="E191" s="356" t="s">
        <v>169</v>
      </c>
      <c r="F191" s="356" t="s">
        <v>6</v>
      </c>
      <c r="G191" s="356" t="s">
        <v>162</v>
      </c>
      <c r="H191" s="359">
        <v>0</v>
      </c>
      <c r="I191" s="359">
        <v>0</v>
      </c>
      <c r="J191" s="324"/>
      <c r="K191" s="279"/>
      <c r="L191" s="279"/>
      <c r="N191" s="280"/>
      <c r="O191" s="280"/>
      <c r="P191" s="280"/>
      <c r="Q191" s="280"/>
    </row>
    <row r="192" spans="1:17" s="9" customFormat="1" ht="18" customHeight="1" hidden="1">
      <c r="A192" s="358" t="s">
        <v>52</v>
      </c>
      <c r="B192" s="358"/>
      <c r="C192" s="356" t="s">
        <v>190</v>
      </c>
      <c r="D192" s="355" t="s">
        <v>193</v>
      </c>
      <c r="E192" s="355" t="s">
        <v>169</v>
      </c>
      <c r="F192" s="356" t="s">
        <v>570</v>
      </c>
      <c r="G192" s="355"/>
      <c r="H192" s="357">
        <f>H193</f>
        <v>100</v>
      </c>
      <c r="I192" s="357">
        <f>I193</f>
        <v>80</v>
      </c>
      <c r="J192" s="324"/>
      <c r="K192" s="279"/>
      <c r="L192" s="279"/>
      <c r="N192" s="280"/>
      <c r="O192" s="280"/>
      <c r="P192" s="280"/>
      <c r="Q192" s="280"/>
    </row>
    <row r="193" spans="1:17" s="9" customFormat="1" ht="31.5" hidden="1">
      <c r="A193" s="343" t="s">
        <v>153</v>
      </c>
      <c r="B193" s="358"/>
      <c r="C193" s="356" t="s">
        <v>190</v>
      </c>
      <c r="D193" s="356" t="s">
        <v>193</v>
      </c>
      <c r="E193" s="356" t="s">
        <v>169</v>
      </c>
      <c r="F193" s="356" t="s">
        <v>570</v>
      </c>
      <c r="G193" s="356" t="s">
        <v>162</v>
      </c>
      <c r="H193" s="359">
        <v>100</v>
      </c>
      <c r="I193" s="359">
        <v>80</v>
      </c>
      <c r="J193" s="324"/>
      <c r="K193" s="279"/>
      <c r="L193" s="279"/>
      <c r="N193" s="280"/>
      <c r="O193" s="280"/>
      <c r="P193" s="280"/>
      <c r="Q193" s="280"/>
    </row>
    <row r="194" spans="1:17" s="9" customFormat="1" ht="40.5" customHeight="1" hidden="1">
      <c r="A194" s="417" t="s">
        <v>446</v>
      </c>
      <c r="B194" s="358"/>
      <c r="C194" s="356" t="s">
        <v>190</v>
      </c>
      <c r="D194" s="356" t="s">
        <v>193</v>
      </c>
      <c r="E194" s="356" t="s">
        <v>169</v>
      </c>
      <c r="F194" s="418">
        <v>3505074110</v>
      </c>
      <c r="G194" s="418"/>
      <c r="H194" s="419">
        <v>0</v>
      </c>
      <c r="I194" s="359"/>
      <c r="J194" s="324"/>
      <c r="K194" s="279"/>
      <c r="L194" s="279"/>
      <c r="N194" s="280"/>
      <c r="O194" s="280"/>
      <c r="P194" s="280"/>
      <c r="Q194" s="280"/>
    </row>
    <row r="195" spans="1:17" s="9" customFormat="1" ht="31.5" hidden="1">
      <c r="A195" s="417" t="s">
        <v>153</v>
      </c>
      <c r="B195" s="358"/>
      <c r="C195" s="356"/>
      <c r="D195" s="356" t="s">
        <v>193</v>
      </c>
      <c r="E195" s="356" t="s">
        <v>169</v>
      </c>
      <c r="F195" s="418">
        <v>3505074110</v>
      </c>
      <c r="G195" s="418">
        <v>200</v>
      </c>
      <c r="H195" s="419">
        <v>0</v>
      </c>
      <c r="I195" s="359"/>
      <c r="J195" s="324"/>
      <c r="K195" s="279"/>
      <c r="L195" s="279"/>
      <c r="N195" s="280"/>
      <c r="O195" s="280"/>
      <c r="P195" s="280"/>
      <c r="Q195" s="280"/>
    </row>
    <row r="196" spans="1:17" s="9" customFormat="1" ht="18" hidden="1">
      <c r="A196" s="420" t="s">
        <v>280</v>
      </c>
      <c r="B196" s="421"/>
      <c r="C196" s="411" t="s">
        <v>190</v>
      </c>
      <c r="D196" s="411" t="s">
        <v>193</v>
      </c>
      <c r="E196" s="411" t="s">
        <v>169</v>
      </c>
      <c r="F196" s="411" t="s">
        <v>288</v>
      </c>
      <c r="G196" s="411"/>
      <c r="H196" s="359">
        <f>H197</f>
        <v>509.88</v>
      </c>
      <c r="I196" s="359">
        <f>I197</f>
        <v>363.3</v>
      </c>
      <c r="J196" s="324"/>
      <c r="K196" s="279"/>
      <c r="L196" s="279"/>
      <c r="N196" s="280"/>
      <c r="O196" s="280"/>
      <c r="P196" s="280"/>
      <c r="Q196" s="280"/>
    </row>
    <row r="197" spans="1:17" s="9" customFormat="1" ht="31.5" hidden="1">
      <c r="A197" s="422" t="s">
        <v>257</v>
      </c>
      <c r="B197" s="358"/>
      <c r="C197" s="356" t="s">
        <v>190</v>
      </c>
      <c r="D197" s="356" t="s">
        <v>193</v>
      </c>
      <c r="E197" s="356" t="s">
        <v>169</v>
      </c>
      <c r="F197" s="356" t="s">
        <v>571</v>
      </c>
      <c r="G197" s="356" t="s">
        <v>162</v>
      </c>
      <c r="H197" s="359">
        <f>485.6+24.28</f>
        <v>509.88</v>
      </c>
      <c r="I197" s="359">
        <v>363.3</v>
      </c>
      <c r="J197" s="324"/>
      <c r="K197" s="279"/>
      <c r="L197" s="279"/>
      <c r="N197" s="280"/>
      <c r="O197" s="280"/>
      <c r="P197" s="280"/>
      <c r="Q197" s="280"/>
    </row>
    <row r="198" spans="1:17" s="9" customFormat="1" ht="97.5" customHeight="1" hidden="1">
      <c r="A198" s="423" t="s">
        <v>419</v>
      </c>
      <c r="B198" s="358"/>
      <c r="C198" s="356" t="s">
        <v>190</v>
      </c>
      <c r="D198" s="424" t="s">
        <v>193</v>
      </c>
      <c r="E198" s="424" t="s">
        <v>169</v>
      </c>
      <c r="F198" s="424" t="s">
        <v>421</v>
      </c>
      <c r="G198" s="424"/>
      <c r="H198" s="425">
        <f>H199</f>
        <v>0</v>
      </c>
      <c r="I198" s="425">
        <f>I199</f>
        <v>2488.1000000000004</v>
      </c>
      <c r="J198" s="324"/>
      <c r="K198" s="279"/>
      <c r="L198" s="279"/>
      <c r="N198" s="280"/>
      <c r="O198" s="280"/>
      <c r="P198" s="280"/>
      <c r="Q198" s="280"/>
    </row>
    <row r="199" spans="1:17" s="9" customFormat="1" ht="40.5" customHeight="1" hidden="1">
      <c r="A199" s="426" t="s">
        <v>447</v>
      </c>
      <c r="B199" s="358"/>
      <c r="C199" s="356" t="s">
        <v>190</v>
      </c>
      <c r="D199" s="424" t="s">
        <v>193</v>
      </c>
      <c r="E199" s="424" t="s">
        <v>169</v>
      </c>
      <c r="F199" s="424" t="s">
        <v>423</v>
      </c>
      <c r="G199" s="424"/>
      <c r="H199" s="425">
        <f>H202</f>
        <v>0</v>
      </c>
      <c r="I199" s="425">
        <f>I202+I204+I200</f>
        <v>2488.1000000000004</v>
      </c>
      <c r="J199" s="324"/>
      <c r="K199" s="279"/>
      <c r="L199" s="279"/>
      <c r="N199" s="280"/>
      <c r="O199" s="280"/>
      <c r="P199" s="280"/>
      <c r="Q199" s="280"/>
    </row>
    <row r="200" spans="1:17" s="9" customFormat="1" ht="31.5" hidden="1">
      <c r="A200" s="426" t="s">
        <v>448</v>
      </c>
      <c r="B200" s="358"/>
      <c r="C200" s="356" t="s">
        <v>190</v>
      </c>
      <c r="D200" s="424" t="s">
        <v>193</v>
      </c>
      <c r="E200" s="424" t="s">
        <v>169</v>
      </c>
      <c r="F200" s="424" t="s">
        <v>424</v>
      </c>
      <c r="G200" s="424"/>
      <c r="H200" s="425">
        <f>H201</f>
        <v>0</v>
      </c>
      <c r="I200" s="425">
        <f>I201</f>
        <v>8.3</v>
      </c>
      <c r="J200" s="324"/>
      <c r="K200" s="279"/>
      <c r="L200" s="279"/>
      <c r="N200" s="280"/>
      <c r="O200" s="280"/>
      <c r="P200" s="280"/>
      <c r="Q200" s="280"/>
    </row>
    <row r="201" spans="1:17" s="9" customFormat="1" ht="31.5" hidden="1">
      <c r="A201" s="426" t="s">
        <v>153</v>
      </c>
      <c r="B201" s="358"/>
      <c r="C201" s="356" t="s">
        <v>190</v>
      </c>
      <c r="D201" s="424" t="s">
        <v>193</v>
      </c>
      <c r="E201" s="424" t="s">
        <v>169</v>
      </c>
      <c r="F201" s="424" t="s">
        <v>424</v>
      </c>
      <c r="G201" s="424" t="s">
        <v>162</v>
      </c>
      <c r="H201" s="425">
        <v>0</v>
      </c>
      <c r="I201" s="425">
        <v>8.3</v>
      </c>
      <c r="J201" s="324"/>
      <c r="K201" s="279"/>
      <c r="L201" s="279"/>
      <c r="N201" s="280"/>
      <c r="O201" s="280"/>
      <c r="P201" s="280"/>
      <c r="Q201" s="280"/>
    </row>
    <row r="202" spans="1:17" s="9" customFormat="1" ht="18" hidden="1">
      <c r="A202" s="426" t="s">
        <v>449</v>
      </c>
      <c r="B202" s="358"/>
      <c r="C202" s="356" t="s">
        <v>190</v>
      </c>
      <c r="D202" s="424" t="s">
        <v>193</v>
      </c>
      <c r="E202" s="424" t="s">
        <v>169</v>
      </c>
      <c r="F202" s="424" t="s">
        <v>450</v>
      </c>
      <c r="G202" s="424"/>
      <c r="H202" s="425">
        <f>H203</f>
        <v>0</v>
      </c>
      <c r="I202" s="425">
        <f>I203</f>
        <v>1542.5</v>
      </c>
      <c r="J202" s="324"/>
      <c r="K202" s="279"/>
      <c r="L202" s="279"/>
      <c r="N202" s="280"/>
      <c r="O202" s="280"/>
      <c r="P202" s="280"/>
      <c r="Q202" s="280"/>
    </row>
    <row r="203" spans="1:17" s="9" customFormat="1" ht="31.5" hidden="1">
      <c r="A203" s="426" t="s">
        <v>153</v>
      </c>
      <c r="B203" s="358"/>
      <c r="C203" s="356" t="s">
        <v>190</v>
      </c>
      <c r="D203" s="424" t="s">
        <v>193</v>
      </c>
      <c r="E203" s="424" t="s">
        <v>169</v>
      </c>
      <c r="F203" s="424" t="s">
        <v>450</v>
      </c>
      <c r="G203" s="424" t="s">
        <v>162</v>
      </c>
      <c r="H203" s="425">
        <v>0</v>
      </c>
      <c r="I203" s="425">
        <v>1542.5</v>
      </c>
      <c r="J203" s="324"/>
      <c r="K203" s="279"/>
      <c r="L203" s="279"/>
      <c r="N203" s="280"/>
      <c r="O203" s="280"/>
      <c r="P203" s="280"/>
      <c r="Q203" s="280"/>
    </row>
    <row r="204" spans="1:17" s="9" customFormat="1" ht="18" hidden="1">
      <c r="A204" s="426" t="s">
        <v>418</v>
      </c>
      <c r="B204" s="358"/>
      <c r="C204" s="356" t="s">
        <v>190</v>
      </c>
      <c r="D204" s="424" t="s">
        <v>193</v>
      </c>
      <c r="E204" s="424" t="s">
        <v>169</v>
      </c>
      <c r="F204" s="424" t="s">
        <v>450</v>
      </c>
      <c r="G204" s="424"/>
      <c r="H204" s="425">
        <f>H205</f>
        <v>786.7</v>
      </c>
      <c r="I204" s="425">
        <f>I205</f>
        <v>937.3</v>
      </c>
      <c r="J204" s="324"/>
      <c r="K204" s="279"/>
      <c r="L204" s="279"/>
      <c r="N204" s="280"/>
      <c r="O204" s="280"/>
      <c r="P204" s="280"/>
      <c r="Q204" s="280"/>
    </row>
    <row r="205" spans="1:17" s="9" customFormat="1" ht="31.5" hidden="1">
      <c r="A205" s="426" t="s">
        <v>153</v>
      </c>
      <c r="B205" s="358"/>
      <c r="C205" s="356" t="s">
        <v>190</v>
      </c>
      <c r="D205" s="424" t="s">
        <v>193</v>
      </c>
      <c r="E205" s="424" t="s">
        <v>169</v>
      </c>
      <c r="F205" s="424" t="s">
        <v>450</v>
      </c>
      <c r="G205" s="424" t="s">
        <v>162</v>
      </c>
      <c r="H205" s="425">
        <v>786.7</v>
      </c>
      <c r="I205" s="425">
        <v>937.3</v>
      </c>
      <c r="J205" s="324"/>
      <c r="K205" s="279"/>
      <c r="L205" s="279"/>
      <c r="N205" s="280"/>
      <c r="O205" s="280"/>
      <c r="P205" s="280"/>
      <c r="Q205" s="280"/>
    </row>
    <row r="206" spans="1:12" ht="63" hidden="1">
      <c r="A206" s="423" t="s">
        <v>419</v>
      </c>
      <c r="B206" s="422"/>
      <c r="C206" s="356" t="s">
        <v>190</v>
      </c>
      <c r="D206" s="424" t="s">
        <v>193</v>
      </c>
      <c r="E206" s="424" t="s">
        <v>169</v>
      </c>
      <c r="F206" s="424" t="s">
        <v>421</v>
      </c>
      <c r="G206" s="424"/>
      <c r="H206" s="427">
        <f>H207</f>
        <v>0</v>
      </c>
      <c r="I206" s="425">
        <f>I207</f>
        <v>7.5</v>
      </c>
      <c r="J206" s="322"/>
      <c r="K206" s="1"/>
      <c r="L206" s="1"/>
    </row>
    <row r="207" spans="1:12" ht="47.25" hidden="1">
      <c r="A207" s="426" t="s">
        <v>420</v>
      </c>
      <c r="B207" s="422"/>
      <c r="C207" s="356" t="s">
        <v>190</v>
      </c>
      <c r="D207" s="424" t="s">
        <v>193</v>
      </c>
      <c r="E207" s="424" t="s">
        <v>169</v>
      </c>
      <c r="F207" s="424" t="s">
        <v>423</v>
      </c>
      <c r="G207" s="424"/>
      <c r="H207" s="427">
        <f>H208</f>
        <v>0</v>
      </c>
      <c r="I207" s="425">
        <f>I208+I210+I212</f>
        <v>7.5</v>
      </c>
      <c r="J207" s="322"/>
      <c r="K207" s="1"/>
      <c r="L207" s="1"/>
    </row>
    <row r="208" spans="1:12" ht="18" hidden="1">
      <c r="A208" s="426" t="s">
        <v>422</v>
      </c>
      <c r="B208" s="422"/>
      <c r="C208" s="356" t="s">
        <v>190</v>
      </c>
      <c r="D208" s="424" t="s">
        <v>193</v>
      </c>
      <c r="E208" s="424" t="s">
        <v>169</v>
      </c>
      <c r="F208" s="424" t="s">
        <v>424</v>
      </c>
      <c r="G208" s="424"/>
      <c r="H208" s="427">
        <f>H209</f>
        <v>0</v>
      </c>
      <c r="I208" s="425">
        <f>I209</f>
        <v>0</v>
      </c>
      <c r="J208" s="322"/>
      <c r="K208" s="1"/>
      <c r="L208" s="1"/>
    </row>
    <row r="209" spans="1:12" ht="31.5" hidden="1">
      <c r="A209" s="426" t="s">
        <v>153</v>
      </c>
      <c r="B209" s="422"/>
      <c r="C209" s="356" t="s">
        <v>190</v>
      </c>
      <c r="D209" s="424" t="s">
        <v>193</v>
      </c>
      <c r="E209" s="424" t="s">
        <v>169</v>
      </c>
      <c r="F209" s="424" t="s">
        <v>424</v>
      </c>
      <c r="G209" s="424" t="s">
        <v>162</v>
      </c>
      <c r="H209" s="427">
        <v>0</v>
      </c>
      <c r="I209" s="425"/>
      <c r="J209" s="322"/>
      <c r="K209" s="1"/>
      <c r="L209" s="1"/>
    </row>
    <row r="210" spans="1:12" ht="18" hidden="1">
      <c r="A210" s="426" t="s">
        <v>417</v>
      </c>
      <c r="B210" s="422"/>
      <c r="C210" s="356" t="s">
        <v>190</v>
      </c>
      <c r="D210" s="424" t="s">
        <v>193</v>
      </c>
      <c r="E210" s="424" t="s">
        <v>169</v>
      </c>
      <c r="F210" s="424" t="s">
        <v>425</v>
      </c>
      <c r="G210" s="424"/>
      <c r="H210" s="427"/>
      <c r="I210" s="425">
        <f>I211</f>
        <v>7.5</v>
      </c>
      <c r="J210" s="322"/>
      <c r="K210" s="1"/>
      <c r="L210" s="1"/>
    </row>
    <row r="211" spans="1:12" ht="31.5" hidden="1">
      <c r="A211" s="426" t="s">
        <v>153</v>
      </c>
      <c r="B211" s="422"/>
      <c r="C211" s="356" t="s">
        <v>190</v>
      </c>
      <c r="D211" s="424" t="s">
        <v>193</v>
      </c>
      <c r="E211" s="424" t="s">
        <v>169</v>
      </c>
      <c r="F211" s="424" t="s">
        <v>425</v>
      </c>
      <c r="G211" s="424" t="s">
        <v>162</v>
      </c>
      <c r="H211" s="427"/>
      <c r="I211" s="425">
        <v>7.5</v>
      </c>
      <c r="J211" s="322"/>
      <c r="K211" s="1"/>
      <c r="L211" s="1"/>
    </row>
    <row r="212" spans="1:17" s="9" customFormat="1" ht="18" hidden="1">
      <c r="A212" s="358" t="s">
        <v>52</v>
      </c>
      <c r="B212" s="358"/>
      <c r="C212" s="355" t="s">
        <v>190</v>
      </c>
      <c r="D212" s="355" t="s">
        <v>193</v>
      </c>
      <c r="E212" s="355" t="s">
        <v>169</v>
      </c>
      <c r="F212" s="355" t="s">
        <v>7</v>
      </c>
      <c r="G212" s="355"/>
      <c r="H212" s="357">
        <f>H213</f>
        <v>0</v>
      </c>
      <c r="I212" s="357">
        <f>I213</f>
        <v>0</v>
      </c>
      <c r="J212" s="324"/>
      <c r="K212" s="176">
        <f>K213</f>
        <v>0</v>
      </c>
      <c r="L212" s="176">
        <f>L213</f>
        <v>0</v>
      </c>
      <c r="N212" s="186">
        <f t="shared" si="9"/>
        <v>0</v>
      </c>
      <c r="O212" s="186">
        <f t="shared" si="9"/>
        <v>0</v>
      </c>
      <c r="P212" s="186" t="e">
        <f t="shared" si="10"/>
        <v>#DIV/0!</v>
      </c>
      <c r="Q212" s="186" t="e">
        <f t="shared" si="10"/>
        <v>#DIV/0!</v>
      </c>
    </row>
    <row r="213" spans="1:17" ht="31.5" hidden="1">
      <c r="A213" s="343" t="s">
        <v>153</v>
      </c>
      <c r="B213" s="343"/>
      <c r="C213" s="356" t="s">
        <v>190</v>
      </c>
      <c r="D213" s="356" t="s">
        <v>193</v>
      </c>
      <c r="E213" s="356" t="s">
        <v>169</v>
      </c>
      <c r="F213" s="356" t="s">
        <v>7</v>
      </c>
      <c r="G213" s="356" t="s">
        <v>162</v>
      </c>
      <c r="H213" s="359">
        <v>0</v>
      </c>
      <c r="I213" s="359">
        <v>0</v>
      </c>
      <c r="J213" s="322"/>
      <c r="K213" s="177">
        <v>0</v>
      </c>
      <c r="L213" s="177">
        <v>0</v>
      </c>
      <c r="N213" s="186">
        <f t="shared" si="9"/>
        <v>0</v>
      </c>
      <c r="O213" s="186">
        <f t="shared" si="9"/>
        <v>0</v>
      </c>
      <c r="P213" s="186" t="e">
        <f t="shared" si="10"/>
        <v>#DIV/0!</v>
      </c>
      <c r="Q213" s="186" t="e">
        <f t="shared" si="10"/>
        <v>#DIV/0!</v>
      </c>
    </row>
    <row r="214" spans="1:17" ht="18" hidden="1">
      <c r="A214" s="428"/>
      <c r="B214" s="428"/>
      <c r="C214" s="356"/>
      <c r="D214" s="356"/>
      <c r="E214" s="356"/>
      <c r="F214" s="356"/>
      <c r="G214" s="356"/>
      <c r="H214" s="359"/>
      <c r="I214" s="359"/>
      <c r="J214" s="322"/>
      <c r="K214" s="177"/>
      <c r="L214" s="177"/>
      <c r="N214" s="186">
        <f t="shared" si="9"/>
        <v>0</v>
      </c>
      <c r="O214" s="186">
        <f t="shared" si="9"/>
        <v>0</v>
      </c>
      <c r="P214" s="186" t="e">
        <f t="shared" si="10"/>
        <v>#DIV/0!</v>
      </c>
      <c r="Q214" s="186" t="e">
        <f t="shared" si="10"/>
        <v>#DIV/0!</v>
      </c>
    </row>
    <row r="215" spans="1:17" ht="18" hidden="1">
      <c r="A215" s="429" t="s">
        <v>280</v>
      </c>
      <c r="B215" s="429"/>
      <c r="C215" s="356" t="s">
        <v>190</v>
      </c>
      <c r="D215" s="356" t="s">
        <v>193</v>
      </c>
      <c r="E215" s="356" t="s">
        <v>169</v>
      </c>
      <c r="F215" s="356" t="s">
        <v>278</v>
      </c>
      <c r="G215" s="356"/>
      <c r="H215" s="359">
        <f>H216</f>
        <v>0</v>
      </c>
      <c r="I215" s="359">
        <f>I216</f>
        <v>0</v>
      </c>
      <c r="J215" s="322"/>
      <c r="K215" s="177">
        <f>K216</f>
        <v>0</v>
      </c>
      <c r="L215" s="177">
        <f>L216</f>
        <v>0</v>
      </c>
      <c r="N215" s="186">
        <f t="shared" si="9"/>
        <v>0</v>
      </c>
      <c r="O215" s="186">
        <f t="shared" si="9"/>
        <v>0</v>
      </c>
      <c r="P215" s="186" t="e">
        <f t="shared" si="10"/>
        <v>#DIV/0!</v>
      </c>
      <c r="Q215" s="186" t="e">
        <f t="shared" si="10"/>
        <v>#DIV/0!</v>
      </c>
    </row>
    <row r="216" spans="1:17" ht="31.5" hidden="1">
      <c r="A216" s="335" t="s">
        <v>257</v>
      </c>
      <c r="B216" s="335"/>
      <c r="C216" s="356" t="s">
        <v>190</v>
      </c>
      <c r="D216" s="356" t="s">
        <v>193</v>
      </c>
      <c r="E216" s="356" t="s">
        <v>169</v>
      </c>
      <c r="F216" s="356" t="s">
        <v>278</v>
      </c>
      <c r="G216" s="356" t="s">
        <v>162</v>
      </c>
      <c r="H216" s="359"/>
      <c r="I216" s="359"/>
      <c r="J216" s="322"/>
      <c r="K216" s="177"/>
      <c r="L216" s="177"/>
      <c r="N216" s="186">
        <f t="shared" si="9"/>
        <v>0</v>
      </c>
      <c r="O216" s="186">
        <f t="shared" si="9"/>
        <v>0</v>
      </c>
      <c r="P216" s="186" t="e">
        <f t="shared" si="10"/>
        <v>#DIV/0!</v>
      </c>
      <c r="Q216" s="186" t="e">
        <f t="shared" si="10"/>
        <v>#DIV/0!</v>
      </c>
    </row>
    <row r="217" spans="1:17" ht="31.5" hidden="1">
      <c r="A217" s="429" t="s">
        <v>282</v>
      </c>
      <c r="B217" s="429"/>
      <c r="C217" s="356" t="s">
        <v>190</v>
      </c>
      <c r="D217" s="356" t="s">
        <v>193</v>
      </c>
      <c r="E217" s="356" t="s">
        <v>169</v>
      </c>
      <c r="F217" s="356" t="s">
        <v>279</v>
      </c>
      <c r="G217" s="356"/>
      <c r="H217" s="359">
        <f>H218</f>
        <v>0</v>
      </c>
      <c r="I217" s="359">
        <f>I218</f>
        <v>0</v>
      </c>
      <c r="J217" s="322"/>
      <c r="K217" s="177">
        <f>K218</f>
        <v>0</v>
      </c>
      <c r="L217" s="177">
        <f>L218</f>
        <v>0</v>
      </c>
      <c r="N217" s="186">
        <f t="shared" si="9"/>
        <v>0</v>
      </c>
      <c r="O217" s="186">
        <f t="shared" si="9"/>
        <v>0</v>
      </c>
      <c r="P217" s="186" t="e">
        <f t="shared" si="10"/>
        <v>#DIV/0!</v>
      </c>
      <c r="Q217" s="186" t="e">
        <f t="shared" si="10"/>
        <v>#DIV/0!</v>
      </c>
    </row>
    <row r="218" spans="1:17" ht="31.5" hidden="1">
      <c r="A218" s="335" t="s">
        <v>257</v>
      </c>
      <c r="B218" s="335"/>
      <c r="C218" s="356" t="s">
        <v>190</v>
      </c>
      <c r="D218" s="356" t="s">
        <v>193</v>
      </c>
      <c r="E218" s="356" t="s">
        <v>169</v>
      </c>
      <c r="F218" s="356" t="s">
        <v>279</v>
      </c>
      <c r="G218" s="356" t="s">
        <v>162</v>
      </c>
      <c r="H218" s="359"/>
      <c r="I218" s="359"/>
      <c r="J218" s="322"/>
      <c r="K218" s="177"/>
      <c r="L218" s="177"/>
      <c r="N218" s="186">
        <f t="shared" si="9"/>
        <v>0</v>
      </c>
      <c r="O218" s="186">
        <f t="shared" si="9"/>
        <v>0</v>
      </c>
      <c r="P218" s="186" t="e">
        <f t="shared" si="10"/>
        <v>#DIV/0!</v>
      </c>
      <c r="Q218" s="186" t="e">
        <f t="shared" si="10"/>
        <v>#DIV/0!</v>
      </c>
    </row>
    <row r="219" spans="1:17" s="9" customFormat="1" ht="21.75" customHeight="1">
      <c r="A219" s="344" t="s">
        <v>198</v>
      </c>
      <c r="B219" s="344"/>
      <c r="C219" s="355" t="s">
        <v>190</v>
      </c>
      <c r="D219" s="355" t="s">
        <v>199</v>
      </c>
      <c r="E219" s="355"/>
      <c r="F219" s="355"/>
      <c r="G219" s="355"/>
      <c r="H219" s="364">
        <f>H220</f>
        <v>15</v>
      </c>
      <c r="I219" s="364">
        <f>I220</f>
        <v>5</v>
      </c>
      <c r="J219" s="324"/>
      <c r="K219" s="180">
        <f>K220</f>
        <v>15</v>
      </c>
      <c r="L219" s="180">
        <f>L220</f>
        <v>15</v>
      </c>
      <c r="N219" s="186">
        <f t="shared" si="9"/>
        <v>0</v>
      </c>
      <c r="O219" s="186">
        <f t="shared" si="9"/>
        <v>-10</v>
      </c>
      <c r="P219" s="186">
        <f t="shared" si="10"/>
        <v>100</v>
      </c>
      <c r="Q219" s="186">
        <f t="shared" si="10"/>
        <v>33.33333333333333</v>
      </c>
    </row>
    <row r="220" spans="1:17" s="9" customFormat="1" ht="36" customHeight="1">
      <c r="A220" s="344" t="s">
        <v>166</v>
      </c>
      <c r="B220" s="344"/>
      <c r="C220" s="355" t="s">
        <v>190</v>
      </c>
      <c r="D220" s="355" t="s">
        <v>199</v>
      </c>
      <c r="E220" s="355" t="s">
        <v>193</v>
      </c>
      <c r="F220" s="355"/>
      <c r="G220" s="355"/>
      <c r="H220" s="364">
        <f>H222</f>
        <v>15</v>
      </c>
      <c r="I220" s="364">
        <f>I222</f>
        <v>5</v>
      </c>
      <c r="J220" s="324"/>
      <c r="K220" s="180">
        <f>K222</f>
        <v>15</v>
      </c>
      <c r="L220" s="180">
        <f>L222</f>
        <v>15</v>
      </c>
      <c r="N220" s="186">
        <f t="shared" si="9"/>
        <v>0</v>
      </c>
      <c r="O220" s="186">
        <f t="shared" si="9"/>
        <v>-10</v>
      </c>
      <c r="P220" s="186">
        <f t="shared" si="10"/>
        <v>100</v>
      </c>
      <c r="Q220" s="186">
        <f t="shared" si="10"/>
        <v>33.33333333333333</v>
      </c>
    </row>
    <row r="221" spans="1:17" s="9" customFormat="1" ht="18" customHeight="1" hidden="1">
      <c r="A221" s="339" t="s">
        <v>572</v>
      </c>
      <c r="B221" s="344"/>
      <c r="C221" s="355" t="s">
        <v>190</v>
      </c>
      <c r="D221" s="355" t="s">
        <v>199</v>
      </c>
      <c r="E221" s="355" t="s">
        <v>193</v>
      </c>
      <c r="F221" s="355" t="s">
        <v>327</v>
      </c>
      <c r="G221" s="355"/>
      <c r="H221" s="364">
        <f>H222</f>
        <v>15</v>
      </c>
      <c r="I221" s="364">
        <f>I222</f>
        <v>5</v>
      </c>
      <c r="J221" s="324"/>
      <c r="K221" s="180">
        <f>K222</f>
        <v>15</v>
      </c>
      <c r="L221" s="180">
        <f>L222</f>
        <v>15</v>
      </c>
      <c r="N221" s="186">
        <f t="shared" si="9"/>
        <v>0</v>
      </c>
      <c r="O221" s="186">
        <f t="shared" si="9"/>
        <v>-10</v>
      </c>
      <c r="P221" s="186">
        <f t="shared" si="10"/>
        <v>100</v>
      </c>
      <c r="Q221" s="186">
        <f t="shared" si="10"/>
        <v>33.33333333333333</v>
      </c>
    </row>
    <row r="222" spans="1:17" ht="33" customHeight="1" hidden="1">
      <c r="A222" s="340" t="s">
        <v>573</v>
      </c>
      <c r="B222" s="430"/>
      <c r="C222" s="356" t="s">
        <v>190</v>
      </c>
      <c r="D222" s="356" t="s">
        <v>199</v>
      </c>
      <c r="E222" s="356" t="s">
        <v>193</v>
      </c>
      <c r="F222" s="356" t="s">
        <v>575</v>
      </c>
      <c r="G222" s="356"/>
      <c r="H222" s="363">
        <f>H223</f>
        <v>15</v>
      </c>
      <c r="I222" s="363">
        <f>I223</f>
        <v>5</v>
      </c>
      <c r="J222" s="322"/>
      <c r="K222" s="179">
        <f>K223</f>
        <v>15</v>
      </c>
      <c r="L222" s="179">
        <f>L223</f>
        <v>15</v>
      </c>
      <c r="N222" s="186">
        <f t="shared" si="9"/>
        <v>0</v>
      </c>
      <c r="O222" s="186">
        <f t="shared" si="9"/>
        <v>-10</v>
      </c>
      <c r="P222" s="186">
        <f t="shared" si="10"/>
        <v>100</v>
      </c>
      <c r="Q222" s="186">
        <f t="shared" si="10"/>
        <v>33.33333333333333</v>
      </c>
    </row>
    <row r="223" spans="1:17" ht="47.25" hidden="1">
      <c r="A223" s="339" t="s">
        <v>574</v>
      </c>
      <c r="B223" s="342"/>
      <c r="C223" s="356" t="s">
        <v>190</v>
      </c>
      <c r="D223" s="356" t="s">
        <v>199</v>
      </c>
      <c r="E223" s="356" t="s">
        <v>193</v>
      </c>
      <c r="F223" s="356" t="s">
        <v>576</v>
      </c>
      <c r="G223" s="356"/>
      <c r="H223" s="363">
        <f>H224</f>
        <v>15</v>
      </c>
      <c r="I223" s="363">
        <v>5</v>
      </c>
      <c r="J223" s="322"/>
      <c r="K223" s="179">
        <v>15</v>
      </c>
      <c r="L223" s="179">
        <v>15</v>
      </c>
      <c r="N223" s="186">
        <f t="shared" si="9"/>
        <v>0</v>
      </c>
      <c r="O223" s="186">
        <f t="shared" si="9"/>
        <v>-10</v>
      </c>
      <c r="P223" s="186">
        <f t="shared" si="10"/>
        <v>100</v>
      </c>
      <c r="Q223" s="186">
        <f t="shared" si="10"/>
        <v>33.33333333333333</v>
      </c>
    </row>
    <row r="224" spans="1:17" ht="31.5" hidden="1">
      <c r="A224" s="342" t="s">
        <v>257</v>
      </c>
      <c r="B224" s="342"/>
      <c r="C224" s="356" t="s">
        <v>190</v>
      </c>
      <c r="D224" s="356" t="s">
        <v>199</v>
      </c>
      <c r="E224" s="356" t="s">
        <v>193</v>
      </c>
      <c r="F224" s="356" t="s">
        <v>576</v>
      </c>
      <c r="G224" s="356" t="s">
        <v>162</v>
      </c>
      <c r="H224" s="363">
        <v>15</v>
      </c>
      <c r="I224" s="363">
        <v>20</v>
      </c>
      <c r="J224" s="322"/>
      <c r="K224" s="179">
        <v>20</v>
      </c>
      <c r="L224" s="179">
        <v>20</v>
      </c>
      <c r="N224" s="186">
        <f t="shared" si="9"/>
        <v>-5</v>
      </c>
      <c r="O224" s="186">
        <f t="shared" si="9"/>
        <v>0</v>
      </c>
      <c r="P224" s="186">
        <f t="shared" si="10"/>
        <v>75</v>
      </c>
      <c r="Q224" s="186">
        <f t="shared" si="10"/>
        <v>100</v>
      </c>
    </row>
    <row r="225" spans="1:17" ht="18" hidden="1">
      <c r="A225" s="342" t="s">
        <v>172</v>
      </c>
      <c r="B225" s="342"/>
      <c r="C225" s="356" t="s">
        <v>190</v>
      </c>
      <c r="D225" s="356" t="s">
        <v>199</v>
      </c>
      <c r="E225" s="356" t="s">
        <v>193</v>
      </c>
      <c r="F225" s="356" t="s">
        <v>167</v>
      </c>
      <c r="G225" s="356" t="s">
        <v>162</v>
      </c>
      <c r="H225" s="359">
        <v>0</v>
      </c>
      <c r="I225" s="359">
        <v>20</v>
      </c>
      <c r="J225" s="322"/>
      <c r="K225" s="177">
        <v>20</v>
      </c>
      <c r="L225" s="177">
        <v>20</v>
      </c>
      <c r="N225" s="186">
        <f t="shared" si="9"/>
        <v>-20</v>
      </c>
      <c r="O225" s="186">
        <f t="shared" si="9"/>
        <v>0</v>
      </c>
      <c r="P225" s="186">
        <f t="shared" si="10"/>
        <v>0</v>
      </c>
      <c r="Q225" s="186">
        <f t="shared" si="10"/>
        <v>100</v>
      </c>
    </row>
    <row r="226" spans="1:17" ht="18" hidden="1">
      <c r="A226" s="343" t="s">
        <v>177</v>
      </c>
      <c r="B226" s="343"/>
      <c r="C226" s="356" t="s">
        <v>190</v>
      </c>
      <c r="D226" s="356" t="s">
        <v>199</v>
      </c>
      <c r="E226" s="356" t="s">
        <v>193</v>
      </c>
      <c r="F226" s="356" t="s">
        <v>167</v>
      </c>
      <c r="G226" s="356" t="s">
        <v>162</v>
      </c>
      <c r="H226" s="363">
        <v>0</v>
      </c>
      <c r="I226" s="363">
        <v>20</v>
      </c>
      <c r="J226" s="322"/>
      <c r="K226" s="179">
        <v>20</v>
      </c>
      <c r="L226" s="179">
        <v>20</v>
      </c>
      <c r="N226" s="186">
        <f t="shared" si="9"/>
        <v>-20</v>
      </c>
      <c r="O226" s="186">
        <f t="shared" si="9"/>
        <v>0</v>
      </c>
      <c r="P226" s="186">
        <f t="shared" si="10"/>
        <v>0</v>
      </c>
      <c r="Q226" s="186">
        <f t="shared" si="10"/>
        <v>100</v>
      </c>
    </row>
    <row r="227" spans="1:17" s="9" customFormat="1" ht="20.25" customHeight="1">
      <c r="A227" s="358"/>
      <c r="B227" s="358"/>
      <c r="C227" s="355" t="s">
        <v>190</v>
      </c>
      <c r="D227" s="355" t="s">
        <v>200</v>
      </c>
      <c r="E227" s="355"/>
      <c r="F227" s="355"/>
      <c r="G227" s="355"/>
      <c r="H227" s="364">
        <f>H228</f>
        <v>3488.01</v>
      </c>
      <c r="I227" s="364">
        <f>I228</f>
        <v>2345.5</v>
      </c>
      <c r="J227" s="324"/>
      <c r="K227" s="180">
        <f>K228</f>
        <v>3542.8</v>
      </c>
      <c r="L227" s="180">
        <f>L228</f>
        <v>3542.8</v>
      </c>
      <c r="N227" s="186">
        <f t="shared" si="9"/>
        <v>-54.789999999999964</v>
      </c>
      <c r="O227" s="186">
        <f t="shared" si="9"/>
        <v>-1197.3000000000002</v>
      </c>
      <c r="P227" s="186">
        <f t="shared" si="10"/>
        <v>98.4534831206955</v>
      </c>
      <c r="Q227" s="186">
        <f t="shared" si="10"/>
        <v>66.20469684994919</v>
      </c>
    </row>
    <row r="228" spans="1:17" s="9" customFormat="1" ht="18" customHeight="1">
      <c r="A228" s="344" t="s">
        <v>65</v>
      </c>
      <c r="B228" s="344"/>
      <c r="C228" s="355" t="s">
        <v>190</v>
      </c>
      <c r="D228" s="355" t="s">
        <v>200</v>
      </c>
      <c r="E228" s="355" t="s">
        <v>159</v>
      </c>
      <c r="F228" s="355"/>
      <c r="G228" s="355"/>
      <c r="H228" s="364">
        <f>'2-3'!H211</f>
        <v>3488.01</v>
      </c>
      <c r="I228" s="364">
        <f>I229+I239+I245+I249</f>
        <v>2345.5</v>
      </c>
      <c r="J228" s="324"/>
      <c r="K228" s="180">
        <f>K229</f>
        <v>3542.8</v>
      </c>
      <c r="L228" s="180">
        <f>L229</f>
        <v>3542.8</v>
      </c>
      <c r="N228" s="186">
        <f t="shared" si="9"/>
        <v>-54.789999999999964</v>
      </c>
      <c r="O228" s="186">
        <f t="shared" si="9"/>
        <v>-1197.3000000000002</v>
      </c>
      <c r="P228" s="186">
        <f t="shared" si="10"/>
        <v>98.4534831206955</v>
      </c>
      <c r="Q228" s="186">
        <f t="shared" si="10"/>
        <v>66.20469684994919</v>
      </c>
    </row>
    <row r="229" spans="1:17" ht="18" hidden="1">
      <c r="A229" s="340" t="s">
        <v>577</v>
      </c>
      <c r="B229" s="342"/>
      <c r="C229" s="356" t="s">
        <v>190</v>
      </c>
      <c r="D229" s="356" t="s">
        <v>200</v>
      </c>
      <c r="E229" s="356" t="s">
        <v>159</v>
      </c>
      <c r="F229" s="356" t="s">
        <v>328</v>
      </c>
      <c r="G229" s="356"/>
      <c r="H229" s="363">
        <f>H232</f>
        <v>2989.32</v>
      </c>
      <c r="I229" s="363">
        <f>I232</f>
        <v>2345.5</v>
      </c>
      <c r="J229" s="322"/>
      <c r="K229" s="179">
        <f>K232</f>
        <v>3542.8</v>
      </c>
      <c r="L229" s="179">
        <f>L232</f>
        <v>3542.8</v>
      </c>
      <c r="N229" s="186">
        <f t="shared" si="9"/>
        <v>-553.48</v>
      </c>
      <c r="O229" s="186">
        <f t="shared" si="9"/>
        <v>-1197.3000000000002</v>
      </c>
      <c r="P229" s="186">
        <f t="shared" si="10"/>
        <v>84.3773286665914</v>
      </c>
      <c r="Q229" s="186">
        <f t="shared" si="10"/>
        <v>66.20469684994919</v>
      </c>
    </row>
    <row r="230" spans="1:17" ht="18" hidden="1">
      <c r="A230" s="342" t="s">
        <v>222</v>
      </c>
      <c r="B230" s="342"/>
      <c r="C230" s="356" t="s">
        <v>190</v>
      </c>
      <c r="D230" s="356" t="s">
        <v>200</v>
      </c>
      <c r="E230" s="356" t="s">
        <v>159</v>
      </c>
      <c r="F230" s="356" t="s">
        <v>329</v>
      </c>
      <c r="G230" s="356"/>
      <c r="H230" s="363">
        <f>H231</f>
        <v>0</v>
      </c>
      <c r="I230" s="363">
        <f>I231</f>
        <v>0</v>
      </c>
      <c r="J230" s="322"/>
      <c r="K230" s="179">
        <f>K231</f>
        <v>0</v>
      </c>
      <c r="L230" s="179">
        <f>L231</f>
        <v>0</v>
      </c>
      <c r="N230" s="186">
        <f t="shared" si="9"/>
        <v>0</v>
      </c>
      <c r="O230" s="186">
        <f t="shared" si="9"/>
        <v>0</v>
      </c>
      <c r="P230" s="186" t="e">
        <f t="shared" si="10"/>
        <v>#DIV/0!</v>
      </c>
      <c r="Q230" s="186" t="e">
        <f t="shared" si="10"/>
        <v>#DIV/0!</v>
      </c>
    </row>
    <row r="231" spans="1:17" ht="31.5" hidden="1">
      <c r="A231" s="342" t="s">
        <v>153</v>
      </c>
      <c r="B231" s="342"/>
      <c r="C231" s="356" t="s">
        <v>190</v>
      </c>
      <c r="D231" s="356" t="s">
        <v>200</v>
      </c>
      <c r="E231" s="356" t="s">
        <v>159</v>
      </c>
      <c r="F231" s="356" t="s">
        <v>329</v>
      </c>
      <c r="G231" s="356" t="s">
        <v>162</v>
      </c>
      <c r="H231" s="363"/>
      <c r="I231" s="363"/>
      <c r="J231" s="322"/>
      <c r="K231" s="179"/>
      <c r="L231" s="179"/>
      <c r="N231" s="186">
        <f t="shared" si="9"/>
        <v>0</v>
      </c>
      <c r="O231" s="186">
        <f t="shared" si="9"/>
        <v>0</v>
      </c>
      <c r="P231" s="186" t="e">
        <f t="shared" si="10"/>
        <v>#DIV/0!</v>
      </c>
      <c r="Q231" s="186" t="e">
        <f t="shared" si="10"/>
        <v>#DIV/0!</v>
      </c>
    </row>
    <row r="232" spans="1:17" ht="31.5" hidden="1">
      <c r="A232" s="340" t="s">
        <v>578</v>
      </c>
      <c r="B232" s="343"/>
      <c r="C232" s="356" t="s">
        <v>190</v>
      </c>
      <c r="D232" s="356" t="s">
        <v>200</v>
      </c>
      <c r="E232" s="356" t="s">
        <v>159</v>
      </c>
      <c r="F232" s="356" t="s">
        <v>580</v>
      </c>
      <c r="G232" s="356"/>
      <c r="H232" s="363">
        <f>H233+H238+H249</f>
        <v>2989.32</v>
      </c>
      <c r="I232" s="363">
        <f>I233+I238</f>
        <v>2345.5</v>
      </c>
      <c r="J232" s="322"/>
      <c r="K232" s="179">
        <f>K233+K238</f>
        <v>3542.8</v>
      </c>
      <c r="L232" s="179">
        <f>L233+L238</f>
        <v>3542.8</v>
      </c>
      <c r="N232" s="186">
        <f t="shared" si="9"/>
        <v>-553.48</v>
      </c>
      <c r="O232" s="186">
        <f t="shared" si="9"/>
        <v>-1197.3000000000002</v>
      </c>
      <c r="P232" s="186">
        <f t="shared" si="10"/>
        <v>84.3773286665914</v>
      </c>
      <c r="Q232" s="186">
        <f t="shared" si="10"/>
        <v>66.20469684994919</v>
      </c>
    </row>
    <row r="233" spans="1:17" ht="16.5" customHeight="1" hidden="1">
      <c r="A233" s="340" t="s">
        <v>579</v>
      </c>
      <c r="B233" s="342"/>
      <c r="C233" s="356" t="s">
        <v>190</v>
      </c>
      <c r="D233" s="356" t="s">
        <v>200</v>
      </c>
      <c r="E233" s="356" t="s">
        <v>159</v>
      </c>
      <c r="F233" s="356" t="s">
        <v>581</v>
      </c>
      <c r="G233" s="356"/>
      <c r="H233" s="360">
        <f>2289.92+H235+H236</f>
        <v>2989.32</v>
      </c>
      <c r="I233" s="360">
        <f>1641-7.5</f>
        <v>1633.5</v>
      </c>
      <c r="J233" s="322"/>
      <c r="K233" s="178">
        <v>2561.9</v>
      </c>
      <c r="L233" s="178">
        <v>2561.9</v>
      </c>
      <c r="N233" s="186">
        <f t="shared" si="9"/>
        <v>427.4200000000001</v>
      </c>
      <c r="O233" s="186">
        <f t="shared" si="9"/>
        <v>-928.4000000000001</v>
      </c>
      <c r="P233" s="186">
        <f t="shared" si="10"/>
        <v>116.68371130801359</v>
      </c>
      <c r="Q233" s="186">
        <f t="shared" si="10"/>
        <v>63.76127093173035</v>
      </c>
    </row>
    <row r="234" spans="1:17" ht="63" customHeight="1" hidden="1">
      <c r="A234" s="342" t="s">
        <v>151</v>
      </c>
      <c r="B234" s="342"/>
      <c r="C234" s="356" t="s">
        <v>190</v>
      </c>
      <c r="D234" s="356" t="s">
        <v>200</v>
      </c>
      <c r="E234" s="356" t="s">
        <v>159</v>
      </c>
      <c r="F234" s="356" t="s">
        <v>581</v>
      </c>
      <c r="G234" s="356" t="s">
        <v>152</v>
      </c>
      <c r="H234" s="360">
        <v>2289.92</v>
      </c>
      <c r="I234" s="360" t="s">
        <v>219</v>
      </c>
      <c r="J234" s="322"/>
      <c r="K234" s="178" t="s">
        <v>219</v>
      </c>
      <c r="L234" s="178" t="s">
        <v>219</v>
      </c>
      <c r="N234" s="186">
        <f t="shared" si="9"/>
        <v>1000.72</v>
      </c>
      <c r="O234" s="186">
        <f t="shared" si="9"/>
        <v>0</v>
      </c>
      <c r="P234" s="186">
        <f t="shared" si="10"/>
        <v>177.6233322991002</v>
      </c>
      <c r="Q234" s="186">
        <f t="shared" si="10"/>
        <v>100</v>
      </c>
    </row>
    <row r="235" spans="1:17" ht="32.25" customHeight="1" hidden="1">
      <c r="A235" s="342" t="s">
        <v>257</v>
      </c>
      <c r="B235" s="342"/>
      <c r="C235" s="356" t="s">
        <v>190</v>
      </c>
      <c r="D235" s="356" t="s">
        <v>200</v>
      </c>
      <c r="E235" s="356" t="s">
        <v>159</v>
      </c>
      <c r="F235" s="356" t="s">
        <v>581</v>
      </c>
      <c r="G235" s="356" t="s">
        <v>162</v>
      </c>
      <c r="H235" s="360">
        <v>699</v>
      </c>
      <c r="I235" s="360" t="s">
        <v>219</v>
      </c>
      <c r="J235" s="322"/>
      <c r="K235" s="178" t="s">
        <v>219</v>
      </c>
      <c r="L235" s="178" t="s">
        <v>219</v>
      </c>
      <c r="N235" s="186">
        <f t="shared" si="9"/>
        <v>-590.2</v>
      </c>
      <c r="O235" s="186">
        <f t="shared" si="9"/>
        <v>0</v>
      </c>
      <c r="P235" s="186">
        <f t="shared" si="10"/>
        <v>54.21967111386906</v>
      </c>
      <c r="Q235" s="186">
        <f t="shared" si="10"/>
        <v>100</v>
      </c>
    </row>
    <row r="236" spans="1:17" ht="17.25" customHeight="1" hidden="1">
      <c r="A236" s="343" t="s">
        <v>154</v>
      </c>
      <c r="B236" s="343"/>
      <c r="C236" s="356" t="s">
        <v>190</v>
      </c>
      <c r="D236" s="356" t="s">
        <v>200</v>
      </c>
      <c r="E236" s="356" t="s">
        <v>159</v>
      </c>
      <c r="F236" s="356" t="s">
        <v>581</v>
      </c>
      <c r="G236" s="356" t="s">
        <v>155</v>
      </c>
      <c r="H236" s="360">
        <v>0.4</v>
      </c>
      <c r="I236" s="360" t="s">
        <v>220</v>
      </c>
      <c r="J236" s="322"/>
      <c r="K236" s="178" t="s">
        <v>220</v>
      </c>
      <c r="L236" s="178" t="s">
        <v>220</v>
      </c>
      <c r="N236" s="186">
        <f t="shared" si="9"/>
        <v>-989.8000000000001</v>
      </c>
      <c r="O236" s="186">
        <f t="shared" si="9"/>
        <v>0</v>
      </c>
      <c r="P236" s="186">
        <f t="shared" si="10"/>
        <v>0.040395879620278734</v>
      </c>
      <c r="Q236" s="186">
        <f t="shared" si="10"/>
        <v>100</v>
      </c>
    </row>
    <row r="237" spans="1:17" ht="15" customHeight="1" hidden="1">
      <c r="A237" s="342" t="s">
        <v>165</v>
      </c>
      <c r="B237" s="342"/>
      <c r="C237" s="356" t="s">
        <v>190</v>
      </c>
      <c r="D237" s="356" t="s">
        <v>200</v>
      </c>
      <c r="E237" s="356" t="s">
        <v>159</v>
      </c>
      <c r="F237" s="431" t="s">
        <v>330</v>
      </c>
      <c r="G237" s="356" t="s">
        <v>152</v>
      </c>
      <c r="H237" s="360">
        <v>0</v>
      </c>
      <c r="I237" s="360" t="s">
        <v>221</v>
      </c>
      <c r="J237" s="322"/>
      <c r="K237" s="178" t="s">
        <v>221</v>
      </c>
      <c r="L237" s="178" t="s">
        <v>221</v>
      </c>
      <c r="N237" s="186">
        <f t="shared" si="9"/>
        <v>-299</v>
      </c>
      <c r="O237" s="186">
        <f t="shared" si="9"/>
        <v>0</v>
      </c>
      <c r="P237" s="186">
        <f t="shared" si="10"/>
        <v>0</v>
      </c>
      <c r="Q237" s="186">
        <f t="shared" si="10"/>
        <v>100</v>
      </c>
    </row>
    <row r="238" spans="1:17" ht="31.5" hidden="1">
      <c r="A238" s="342" t="s">
        <v>257</v>
      </c>
      <c r="B238" s="342"/>
      <c r="C238" s="356" t="s">
        <v>190</v>
      </c>
      <c r="D238" s="356" t="s">
        <v>200</v>
      </c>
      <c r="E238" s="356" t="s">
        <v>159</v>
      </c>
      <c r="F238" s="356" t="s">
        <v>330</v>
      </c>
      <c r="G238" s="356" t="s">
        <v>162</v>
      </c>
      <c r="H238" s="360">
        <v>0</v>
      </c>
      <c r="I238" s="360">
        <v>712</v>
      </c>
      <c r="J238" s="322"/>
      <c r="K238" s="194">
        <v>980.9</v>
      </c>
      <c r="L238" s="194">
        <v>980.9</v>
      </c>
      <c r="N238" s="186">
        <f t="shared" si="9"/>
        <v>-980.9</v>
      </c>
      <c r="O238" s="186">
        <f t="shared" si="9"/>
        <v>-268.9</v>
      </c>
      <c r="P238" s="186">
        <f t="shared" si="10"/>
        <v>0</v>
      </c>
      <c r="Q238" s="186">
        <f t="shared" si="10"/>
        <v>72.58640024467327</v>
      </c>
    </row>
    <row r="239" spans="1:17" ht="32.25" hidden="1" thickBot="1">
      <c r="A239" s="432" t="s">
        <v>451</v>
      </c>
      <c r="B239" s="433"/>
      <c r="C239" s="434" t="s">
        <v>190</v>
      </c>
      <c r="D239" s="434" t="s">
        <v>200</v>
      </c>
      <c r="E239" s="434" t="s">
        <v>159</v>
      </c>
      <c r="F239" s="435">
        <v>70000000000</v>
      </c>
      <c r="G239" s="434"/>
      <c r="H239" s="365">
        <f aca="true" t="shared" si="11" ref="H239:I241">H240</f>
        <v>0</v>
      </c>
      <c r="I239" s="360">
        <f t="shared" si="11"/>
        <v>0</v>
      </c>
      <c r="J239" s="322"/>
      <c r="K239" s="194"/>
      <c r="L239" s="194"/>
      <c r="N239" s="186"/>
      <c r="O239" s="186"/>
      <c r="P239" s="186"/>
      <c r="Q239" s="186"/>
    </row>
    <row r="240" spans="1:17" ht="18.75" hidden="1" thickBot="1">
      <c r="A240" s="436" t="s">
        <v>452</v>
      </c>
      <c r="B240" s="433"/>
      <c r="C240" s="434" t="s">
        <v>190</v>
      </c>
      <c r="D240" s="434" t="s">
        <v>200</v>
      </c>
      <c r="E240" s="434" t="s">
        <v>159</v>
      </c>
      <c r="F240" s="437">
        <v>7000100000</v>
      </c>
      <c r="G240" s="434"/>
      <c r="H240" s="365">
        <f>H241</f>
        <v>0</v>
      </c>
      <c r="I240" s="360">
        <f>I243</f>
        <v>0</v>
      </c>
      <c r="J240" s="322"/>
      <c r="K240" s="194"/>
      <c r="L240" s="194"/>
      <c r="N240" s="186"/>
      <c r="O240" s="186"/>
      <c r="P240" s="186"/>
      <c r="Q240" s="186"/>
    </row>
    <row r="241" spans="1:17" ht="18.75" hidden="1" thickBot="1">
      <c r="A241" s="438" t="s">
        <v>453</v>
      </c>
      <c r="B241" s="433"/>
      <c r="C241" s="434" t="s">
        <v>190</v>
      </c>
      <c r="D241" s="434" t="s">
        <v>200</v>
      </c>
      <c r="E241" s="434" t="s">
        <v>159</v>
      </c>
      <c r="F241" s="437">
        <v>7000117001</v>
      </c>
      <c r="G241" s="434"/>
      <c r="H241" s="365">
        <f t="shared" si="11"/>
        <v>0</v>
      </c>
      <c r="I241" s="360"/>
      <c r="J241" s="322"/>
      <c r="K241" s="194"/>
      <c r="L241" s="194"/>
      <c r="N241" s="186"/>
      <c r="O241" s="186"/>
      <c r="P241" s="186"/>
      <c r="Q241" s="186"/>
    </row>
    <row r="242" spans="1:17" ht="32.25" hidden="1" thickBot="1">
      <c r="A242" s="438" t="s">
        <v>257</v>
      </c>
      <c r="B242" s="370"/>
      <c r="C242" s="434" t="s">
        <v>190</v>
      </c>
      <c r="D242" s="434" t="s">
        <v>200</v>
      </c>
      <c r="E242" s="434" t="s">
        <v>159</v>
      </c>
      <c r="F242" s="437">
        <v>7000117001</v>
      </c>
      <c r="G242" s="434" t="s">
        <v>162</v>
      </c>
      <c r="H242" s="365">
        <v>0</v>
      </c>
      <c r="I242" s="360"/>
      <c r="J242" s="322"/>
      <c r="K242" s="194"/>
      <c r="L242" s="194"/>
      <c r="N242" s="186"/>
      <c r="O242" s="186"/>
      <c r="P242" s="186"/>
      <c r="Q242" s="186"/>
    </row>
    <row r="243" spans="1:17" ht="31.5" hidden="1">
      <c r="A243" s="439" t="s">
        <v>133</v>
      </c>
      <c r="B243" s="439"/>
      <c r="C243" s="356" t="s">
        <v>190</v>
      </c>
      <c r="D243" s="356" t="s">
        <v>200</v>
      </c>
      <c r="E243" s="356" t="s">
        <v>159</v>
      </c>
      <c r="F243" s="332" t="s">
        <v>134</v>
      </c>
      <c r="G243" s="356"/>
      <c r="H243" s="360">
        <f>H244</f>
        <v>0</v>
      </c>
      <c r="I243" s="360">
        <f>I244</f>
        <v>0</v>
      </c>
      <c r="J243" s="322"/>
      <c r="K243" s="194"/>
      <c r="L243" s="194"/>
      <c r="N243" s="186"/>
      <c r="O243" s="186"/>
      <c r="P243" s="186"/>
      <c r="Q243" s="186"/>
    </row>
    <row r="244" spans="1:17" ht="31.5" hidden="1">
      <c r="A244" s="342" t="s">
        <v>257</v>
      </c>
      <c r="B244" s="342"/>
      <c r="C244" s="356" t="s">
        <v>190</v>
      </c>
      <c r="D244" s="356" t="s">
        <v>200</v>
      </c>
      <c r="E244" s="356" t="s">
        <v>159</v>
      </c>
      <c r="F244" s="332" t="s">
        <v>134</v>
      </c>
      <c r="G244" s="356" t="s">
        <v>162</v>
      </c>
      <c r="H244" s="360">
        <v>0</v>
      </c>
      <c r="I244" s="360"/>
      <c r="J244" s="322"/>
      <c r="K244" s="194"/>
      <c r="L244" s="194"/>
      <c r="N244" s="186"/>
      <c r="O244" s="186"/>
      <c r="P244" s="186"/>
      <c r="Q244" s="186"/>
    </row>
    <row r="245" spans="1:17" ht="47.25" hidden="1">
      <c r="A245" s="440" t="s">
        <v>289</v>
      </c>
      <c r="B245" s="342"/>
      <c r="C245" s="356" t="s">
        <v>190</v>
      </c>
      <c r="D245" s="356" t="s">
        <v>200</v>
      </c>
      <c r="E245" s="356" t="s">
        <v>159</v>
      </c>
      <c r="F245" s="441">
        <v>7000000000</v>
      </c>
      <c r="G245" s="356"/>
      <c r="H245" s="360">
        <f aca="true" t="shared" si="12" ref="H245:I247">H246</f>
        <v>0</v>
      </c>
      <c r="I245" s="360">
        <f t="shared" si="12"/>
        <v>0</v>
      </c>
      <c r="J245" s="322"/>
      <c r="K245" s="194"/>
      <c r="L245" s="194"/>
      <c r="N245" s="186"/>
      <c r="O245" s="186"/>
      <c r="P245" s="186"/>
      <c r="Q245" s="186"/>
    </row>
    <row r="246" spans="1:17" ht="63" hidden="1">
      <c r="A246" s="439" t="s">
        <v>290</v>
      </c>
      <c r="B246" s="342"/>
      <c r="C246" s="356" t="s">
        <v>190</v>
      </c>
      <c r="D246" s="356" t="s">
        <v>200</v>
      </c>
      <c r="E246" s="356" t="s">
        <v>159</v>
      </c>
      <c r="F246" s="332">
        <v>7001000000</v>
      </c>
      <c r="G246" s="356"/>
      <c r="H246" s="360">
        <f t="shared" si="12"/>
        <v>0</v>
      </c>
      <c r="I246" s="360">
        <f t="shared" si="12"/>
        <v>0</v>
      </c>
      <c r="J246" s="322"/>
      <c r="K246" s="194"/>
      <c r="L246" s="194"/>
      <c r="N246" s="186"/>
      <c r="O246" s="186"/>
      <c r="P246" s="186"/>
      <c r="Q246" s="186"/>
    </row>
    <row r="247" spans="1:17" ht="31.5" hidden="1">
      <c r="A247" s="439" t="s">
        <v>291</v>
      </c>
      <c r="B247" s="342"/>
      <c r="C247" s="356" t="s">
        <v>190</v>
      </c>
      <c r="D247" s="356" t="s">
        <v>200</v>
      </c>
      <c r="E247" s="356" t="s">
        <v>159</v>
      </c>
      <c r="F247" s="332">
        <v>7001000005</v>
      </c>
      <c r="G247" s="356"/>
      <c r="H247" s="360">
        <f t="shared" si="12"/>
        <v>0</v>
      </c>
      <c r="I247" s="360">
        <f t="shared" si="12"/>
        <v>0</v>
      </c>
      <c r="J247" s="322"/>
      <c r="K247" s="194"/>
      <c r="L247" s="194"/>
      <c r="N247" s="186"/>
      <c r="O247" s="186"/>
      <c r="P247" s="186"/>
      <c r="Q247" s="186"/>
    </row>
    <row r="248" spans="1:17" ht="31.5" hidden="1">
      <c r="A248" s="342" t="s">
        <v>257</v>
      </c>
      <c r="B248" s="342"/>
      <c r="C248" s="356" t="s">
        <v>190</v>
      </c>
      <c r="D248" s="356" t="s">
        <v>200</v>
      </c>
      <c r="E248" s="356" t="s">
        <v>159</v>
      </c>
      <c r="F248" s="332">
        <v>7001000005</v>
      </c>
      <c r="G248" s="356" t="s">
        <v>162</v>
      </c>
      <c r="H248" s="360">
        <v>0</v>
      </c>
      <c r="I248" s="360">
        <v>0</v>
      </c>
      <c r="J248" s="322"/>
      <c r="K248" s="194"/>
      <c r="L248" s="194"/>
      <c r="N248" s="186"/>
      <c r="O248" s="186"/>
      <c r="P248" s="186"/>
      <c r="Q248" s="186"/>
    </row>
    <row r="249" spans="1:17" ht="18" hidden="1">
      <c r="A249" s="343" t="s">
        <v>154</v>
      </c>
      <c r="B249" s="343"/>
      <c r="C249" s="356" t="s">
        <v>190</v>
      </c>
      <c r="D249" s="356" t="s">
        <v>200</v>
      </c>
      <c r="E249" s="356" t="s">
        <v>159</v>
      </c>
      <c r="F249" s="356" t="s">
        <v>330</v>
      </c>
      <c r="G249" s="356" t="s">
        <v>155</v>
      </c>
      <c r="H249" s="360">
        <v>0</v>
      </c>
      <c r="I249" s="360">
        <v>0</v>
      </c>
      <c r="J249" s="322"/>
      <c r="K249" s="194"/>
      <c r="L249" s="194"/>
      <c r="N249" s="186"/>
      <c r="O249" s="186"/>
      <c r="P249" s="186"/>
      <c r="Q249" s="186"/>
    </row>
    <row r="250" spans="1:17" s="9" customFormat="1" ht="18" customHeight="1">
      <c r="A250" s="344" t="s">
        <v>53</v>
      </c>
      <c r="B250" s="344"/>
      <c r="C250" s="355" t="s">
        <v>190</v>
      </c>
      <c r="D250" s="355" t="s">
        <v>203</v>
      </c>
      <c r="E250" s="355"/>
      <c r="F250" s="355"/>
      <c r="G250" s="355"/>
      <c r="H250" s="364">
        <f aca="true" t="shared" si="13" ref="H250:L254">H251</f>
        <v>150</v>
      </c>
      <c r="I250" s="364">
        <f t="shared" si="13"/>
        <v>120</v>
      </c>
      <c r="J250" s="324"/>
      <c r="K250" s="180">
        <f t="shared" si="13"/>
        <v>243.5</v>
      </c>
      <c r="L250" s="180">
        <f t="shared" si="13"/>
        <v>243.5</v>
      </c>
      <c r="N250" s="186">
        <f t="shared" si="9"/>
        <v>-93.5</v>
      </c>
      <c r="O250" s="186">
        <f t="shared" si="9"/>
        <v>-123.5</v>
      </c>
      <c r="P250" s="186">
        <f t="shared" si="10"/>
        <v>61.601642710472284</v>
      </c>
      <c r="Q250" s="186">
        <f t="shared" si="10"/>
        <v>49.28131416837782</v>
      </c>
    </row>
    <row r="251" spans="1:17" s="9" customFormat="1" ht="19.5" customHeight="1">
      <c r="A251" s="344" t="s">
        <v>204</v>
      </c>
      <c r="B251" s="344"/>
      <c r="C251" s="355" t="s">
        <v>190</v>
      </c>
      <c r="D251" s="355" t="s">
        <v>203</v>
      </c>
      <c r="E251" s="355" t="s">
        <v>159</v>
      </c>
      <c r="F251" s="355"/>
      <c r="G251" s="355"/>
      <c r="H251" s="364">
        <f t="shared" si="13"/>
        <v>150</v>
      </c>
      <c r="I251" s="364">
        <f t="shared" si="13"/>
        <v>120</v>
      </c>
      <c r="J251" s="324"/>
      <c r="K251" s="180">
        <f t="shared" si="13"/>
        <v>243.5</v>
      </c>
      <c r="L251" s="180">
        <f t="shared" si="13"/>
        <v>243.5</v>
      </c>
      <c r="N251" s="186">
        <f t="shared" si="9"/>
        <v>-93.5</v>
      </c>
      <c r="O251" s="186">
        <f t="shared" si="9"/>
        <v>-123.5</v>
      </c>
      <c r="P251" s="186">
        <f t="shared" si="10"/>
        <v>61.601642710472284</v>
      </c>
      <c r="Q251" s="186">
        <f t="shared" si="10"/>
        <v>49.28131416837782</v>
      </c>
    </row>
    <row r="252" spans="1:17" ht="21" customHeight="1" hidden="1">
      <c r="A252" s="340" t="s">
        <v>582</v>
      </c>
      <c r="B252" s="342"/>
      <c r="C252" s="356" t="s">
        <v>190</v>
      </c>
      <c r="D252" s="356" t="s">
        <v>203</v>
      </c>
      <c r="E252" s="356" t="s">
        <v>159</v>
      </c>
      <c r="F252" s="356" t="s">
        <v>326</v>
      </c>
      <c r="G252" s="356"/>
      <c r="H252" s="363">
        <f t="shared" si="13"/>
        <v>150</v>
      </c>
      <c r="I252" s="363">
        <f t="shared" si="13"/>
        <v>120</v>
      </c>
      <c r="J252" s="322"/>
      <c r="K252" s="179">
        <f t="shared" si="13"/>
        <v>243.5</v>
      </c>
      <c r="L252" s="179">
        <f t="shared" si="13"/>
        <v>243.5</v>
      </c>
      <c r="N252" s="186">
        <f t="shared" si="9"/>
        <v>-93.5</v>
      </c>
      <c r="O252" s="186">
        <f t="shared" si="9"/>
        <v>-123.5</v>
      </c>
      <c r="P252" s="186">
        <f t="shared" si="10"/>
        <v>61.601642710472284</v>
      </c>
      <c r="Q252" s="186">
        <f t="shared" si="10"/>
        <v>49.28131416837782</v>
      </c>
    </row>
    <row r="253" spans="1:17" ht="18" hidden="1">
      <c r="A253" s="340" t="s">
        <v>205</v>
      </c>
      <c r="B253" s="342"/>
      <c r="C253" s="356" t="s">
        <v>190</v>
      </c>
      <c r="D253" s="356" t="s">
        <v>203</v>
      </c>
      <c r="E253" s="356" t="s">
        <v>159</v>
      </c>
      <c r="F253" s="356" t="s">
        <v>584</v>
      </c>
      <c r="G253" s="356"/>
      <c r="H253" s="363">
        <f t="shared" si="13"/>
        <v>150</v>
      </c>
      <c r="I253" s="363">
        <f t="shared" si="13"/>
        <v>120</v>
      </c>
      <c r="J253" s="322"/>
      <c r="K253" s="179">
        <f t="shared" si="13"/>
        <v>243.5</v>
      </c>
      <c r="L253" s="179">
        <f t="shared" si="13"/>
        <v>243.5</v>
      </c>
      <c r="N253" s="186">
        <f t="shared" si="9"/>
        <v>-93.5</v>
      </c>
      <c r="O253" s="186">
        <f t="shared" si="9"/>
        <v>-123.5</v>
      </c>
      <c r="P253" s="186">
        <f t="shared" si="10"/>
        <v>61.601642710472284</v>
      </c>
      <c r="Q253" s="186">
        <f t="shared" si="10"/>
        <v>49.28131416837782</v>
      </c>
    </row>
    <row r="254" spans="1:17" ht="64.5" customHeight="1" hidden="1">
      <c r="A254" s="342" t="s">
        <v>250</v>
      </c>
      <c r="B254" s="342"/>
      <c r="C254" s="356" t="s">
        <v>190</v>
      </c>
      <c r="D254" s="356" t="s">
        <v>203</v>
      </c>
      <c r="E254" s="356" t="s">
        <v>159</v>
      </c>
      <c r="F254" s="356" t="s">
        <v>583</v>
      </c>
      <c r="G254" s="356"/>
      <c r="H254" s="363">
        <f t="shared" si="13"/>
        <v>150</v>
      </c>
      <c r="I254" s="363">
        <f t="shared" si="13"/>
        <v>120</v>
      </c>
      <c r="J254" s="322"/>
      <c r="K254" s="179">
        <f t="shared" si="13"/>
        <v>243.5</v>
      </c>
      <c r="L254" s="179">
        <f t="shared" si="13"/>
        <v>243.5</v>
      </c>
      <c r="N254" s="186">
        <f t="shared" si="9"/>
        <v>-93.5</v>
      </c>
      <c r="O254" s="186">
        <f t="shared" si="9"/>
        <v>-123.5</v>
      </c>
      <c r="P254" s="186">
        <f t="shared" si="10"/>
        <v>61.601642710472284</v>
      </c>
      <c r="Q254" s="186">
        <f t="shared" si="10"/>
        <v>49.28131416837782</v>
      </c>
    </row>
    <row r="255" spans="1:17" ht="12" customHeight="1" hidden="1">
      <c r="A255" s="343" t="s">
        <v>413</v>
      </c>
      <c r="B255" s="343"/>
      <c r="C255" s="356" t="s">
        <v>190</v>
      </c>
      <c r="D255" s="356" t="s">
        <v>203</v>
      </c>
      <c r="E255" s="356" t="s">
        <v>159</v>
      </c>
      <c r="F255" s="356" t="s">
        <v>583</v>
      </c>
      <c r="G255" s="356" t="s">
        <v>179</v>
      </c>
      <c r="H255" s="363">
        <v>150</v>
      </c>
      <c r="I255" s="363">
        <v>120</v>
      </c>
      <c r="J255" s="322"/>
      <c r="K255" s="179">
        <v>243.5</v>
      </c>
      <c r="L255" s="179">
        <v>243.5</v>
      </c>
      <c r="N255" s="186">
        <f t="shared" si="9"/>
        <v>-93.5</v>
      </c>
      <c r="O255" s="186">
        <f t="shared" si="9"/>
        <v>-123.5</v>
      </c>
      <c r="P255" s="186">
        <f t="shared" si="10"/>
        <v>61.601642710472284</v>
      </c>
      <c r="Q255" s="186">
        <f t="shared" si="10"/>
        <v>49.28131416837782</v>
      </c>
    </row>
    <row r="256" spans="1:17" ht="18" customHeight="1">
      <c r="A256" s="344" t="s">
        <v>182</v>
      </c>
      <c r="B256" s="344"/>
      <c r="C256" s="355" t="s">
        <v>190</v>
      </c>
      <c r="D256" s="355" t="s">
        <v>64</v>
      </c>
      <c r="E256" s="355"/>
      <c r="F256" s="355"/>
      <c r="G256" s="355"/>
      <c r="H256" s="364">
        <f aca="true" t="shared" si="14" ref="H256:L259">H257</f>
        <v>0.55</v>
      </c>
      <c r="I256" s="364">
        <f t="shared" si="14"/>
        <v>0.7</v>
      </c>
      <c r="J256" s="322"/>
      <c r="K256" s="180">
        <f t="shared" si="14"/>
        <v>0</v>
      </c>
      <c r="L256" s="180">
        <f t="shared" si="14"/>
        <v>0</v>
      </c>
      <c r="N256" s="186">
        <f t="shared" si="9"/>
        <v>0.55</v>
      </c>
      <c r="O256" s="186">
        <f t="shared" si="9"/>
        <v>0.7</v>
      </c>
      <c r="P256" s="186" t="e">
        <f t="shared" si="10"/>
        <v>#DIV/0!</v>
      </c>
      <c r="Q256" s="186" t="e">
        <f t="shared" si="10"/>
        <v>#DIV/0!</v>
      </c>
    </row>
    <row r="257" spans="1:17" ht="21" customHeight="1">
      <c r="A257" s="344" t="s">
        <v>231</v>
      </c>
      <c r="B257" s="344"/>
      <c r="C257" s="355" t="s">
        <v>190</v>
      </c>
      <c r="D257" s="355" t="s">
        <v>64</v>
      </c>
      <c r="E257" s="355" t="s">
        <v>159</v>
      </c>
      <c r="F257" s="355"/>
      <c r="G257" s="355"/>
      <c r="H257" s="364">
        <f t="shared" si="14"/>
        <v>0.55</v>
      </c>
      <c r="I257" s="364">
        <f t="shared" si="14"/>
        <v>0.7</v>
      </c>
      <c r="J257" s="322"/>
      <c r="K257" s="180">
        <f t="shared" si="14"/>
        <v>0</v>
      </c>
      <c r="L257" s="180">
        <f t="shared" si="14"/>
        <v>0</v>
      </c>
      <c r="N257" s="186">
        <f t="shared" si="9"/>
        <v>0.55</v>
      </c>
      <c r="O257" s="186">
        <f t="shared" si="9"/>
        <v>0.7</v>
      </c>
      <c r="P257" s="186" t="e">
        <f t="shared" si="10"/>
        <v>#DIV/0!</v>
      </c>
      <c r="Q257" s="186" t="e">
        <f t="shared" si="10"/>
        <v>#DIV/0!</v>
      </c>
    </row>
    <row r="258" spans="1:17" ht="13.5" customHeight="1" hidden="1">
      <c r="A258" s="340" t="s">
        <v>585</v>
      </c>
      <c r="B258" s="342"/>
      <c r="C258" s="356" t="s">
        <v>190</v>
      </c>
      <c r="D258" s="356" t="s">
        <v>64</v>
      </c>
      <c r="E258" s="356" t="s">
        <v>159</v>
      </c>
      <c r="F258" s="356" t="s">
        <v>331</v>
      </c>
      <c r="G258" s="356"/>
      <c r="H258" s="363">
        <f t="shared" si="14"/>
        <v>0.55</v>
      </c>
      <c r="I258" s="363">
        <f t="shared" si="14"/>
        <v>0.7</v>
      </c>
      <c r="J258" s="322"/>
      <c r="K258" s="179">
        <f t="shared" si="14"/>
        <v>0</v>
      </c>
      <c r="L258" s="179">
        <f t="shared" si="14"/>
        <v>0</v>
      </c>
      <c r="N258" s="186">
        <f t="shared" si="9"/>
        <v>0.55</v>
      </c>
      <c r="O258" s="186">
        <f t="shared" si="9"/>
        <v>0.7</v>
      </c>
      <c r="P258" s="186" t="e">
        <f t="shared" si="10"/>
        <v>#DIV/0!</v>
      </c>
      <c r="Q258" s="186" t="e">
        <f t="shared" si="10"/>
        <v>#DIV/0!</v>
      </c>
    </row>
    <row r="259" spans="1:17" ht="15" customHeight="1" hidden="1">
      <c r="A259" s="343" t="s">
        <v>586</v>
      </c>
      <c r="B259" s="342"/>
      <c r="C259" s="356" t="s">
        <v>190</v>
      </c>
      <c r="D259" s="356" t="s">
        <v>64</v>
      </c>
      <c r="E259" s="356" t="s">
        <v>159</v>
      </c>
      <c r="F259" s="356" t="s">
        <v>589</v>
      </c>
      <c r="G259" s="356"/>
      <c r="H259" s="363">
        <f t="shared" si="14"/>
        <v>0.55</v>
      </c>
      <c r="I259" s="363">
        <f t="shared" si="14"/>
        <v>0.7</v>
      </c>
      <c r="J259" s="322"/>
      <c r="K259" s="179">
        <f t="shared" si="14"/>
        <v>0</v>
      </c>
      <c r="L259" s="179">
        <f t="shared" si="14"/>
        <v>0</v>
      </c>
      <c r="N259" s="186">
        <f t="shared" si="9"/>
        <v>0.55</v>
      </c>
      <c r="O259" s="186">
        <f t="shared" si="9"/>
        <v>0.7</v>
      </c>
      <c r="P259" s="186" t="e">
        <f t="shared" si="10"/>
        <v>#DIV/0!</v>
      </c>
      <c r="Q259" s="186" t="e">
        <f t="shared" si="10"/>
        <v>#DIV/0!</v>
      </c>
    </row>
    <row r="260" spans="1:17" ht="13.5" customHeight="1" hidden="1">
      <c r="A260" s="343" t="s">
        <v>587</v>
      </c>
      <c r="B260" s="343"/>
      <c r="C260" s="356" t="s">
        <v>190</v>
      </c>
      <c r="D260" s="356" t="s">
        <v>64</v>
      </c>
      <c r="E260" s="356" t="s">
        <v>159</v>
      </c>
      <c r="F260" s="356" t="s">
        <v>588</v>
      </c>
      <c r="G260" s="356"/>
      <c r="H260" s="363">
        <v>0.55</v>
      </c>
      <c r="I260" s="363">
        <v>0.7</v>
      </c>
      <c r="J260" s="322"/>
      <c r="K260" s="179">
        <v>0</v>
      </c>
      <c r="L260" s="179"/>
      <c r="N260" s="186">
        <f t="shared" si="9"/>
        <v>0.55</v>
      </c>
      <c r="O260" s="186">
        <f t="shared" si="9"/>
        <v>0.7</v>
      </c>
      <c r="P260" s="186" t="e">
        <f t="shared" si="10"/>
        <v>#DIV/0!</v>
      </c>
      <c r="Q260" s="186" t="e">
        <f t="shared" si="10"/>
        <v>#DIV/0!</v>
      </c>
    </row>
    <row r="261" spans="1:17" ht="17.25" customHeight="1" hidden="1">
      <c r="A261" s="343" t="s">
        <v>184</v>
      </c>
      <c r="B261" s="343"/>
      <c r="C261" s="356"/>
      <c r="D261" s="356" t="s">
        <v>64</v>
      </c>
      <c r="E261" s="356" t="s">
        <v>159</v>
      </c>
      <c r="F261" s="356" t="s">
        <v>588</v>
      </c>
      <c r="G261" s="356" t="s">
        <v>156</v>
      </c>
      <c r="H261" s="363">
        <v>0.55</v>
      </c>
      <c r="I261" s="363"/>
      <c r="J261" s="322"/>
      <c r="K261" s="179"/>
      <c r="L261" s="179"/>
      <c r="N261" s="186"/>
      <c r="O261" s="186"/>
      <c r="P261" s="186"/>
      <c r="Q261" s="186"/>
    </row>
    <row r="262" spans="1:17" s="9" customFormat="1" ht="34.5" customHeight="1">
      <c r="A262" s="344" t="s">
        <v>227</v>
      </c>
      <c r="B262" s="344"/>
      <c r="C262" s="355" t="s">
        <v>190</v>
      </c>
      <c r="D262" s="355" t="s">
        <v>191</v>
      </c>
      <c r="E262" s="355"/>
      <c r="F262" s="355"/>
      <c r="G262" s="355"/>
      <c r="H262" s="364">
        <f aca="true" t="shared" si="15" ref="H262:L264">H263</f>
        <v>137.91</v>
      </c>
      <c r="I262" s="364">
        <f t="shared" si="15"/>
        <v>107.8</v>
      </c>
      <c r="J262" s="324"/>
      <c r="K262" s="180">
        <f t="shared" si="15"/>
        <v>64.3</v>
      </c>
      <c r="L262" s="180">
        <f t="shared" si="15"/>
        <v>64.3</v>
      </c>
      <c r="N262" s="186">
        <f t="shared" si="9"/>
        <v>73.61</v>
      </c>
      <c r="O262" s="186">
        <f t="shared" si="9"/>
        <v>43.5</v>
      </c>
      <c r="P262" s="186">
        <f t="shared" si="10"/>
        <v>214.47900466562987</v>
      </c>
      <c r="Q262" s="186">
        <f t="shared" si="10"/>
        <v>167.651632970451</v>
      </c>
    </row>
    <row r="263" spans="1:17" ht="27" customHeight="1">
      <c r="A263" s="343" t="s">
        <v>258</v>
      </c>
      <c r="B263" s="343"/>
      <c r="C263" s="356" t="s">
        <v>190</v>
      </c>
      <c r="D263" s="356" t="s">
        <v>191</v>
      </c>
      <c r="E263" s="356" t="s">
        <v>169</v>
      </c>
      <c r="F263" s="356"/>
      <c r="G263" s="356"/>
      <c r="H263" s="359">
        <f t="shared" si="15"/>
        <v>137.91</v>
      </c>
      <c r="I263" s="359">
        <f t="shared" si="15"/>
        <v>107.8</v>
      </c>
      <c r="J263" s="322"/>
      <c r="K263" s="177">
        <f t="shared" si="15"/>
        <v>64.3</v>
      </c>
      <c r="L263" s="177">
        <f t="shared" si="15"/>
        <v>64.3</v>
      </c>
      <c r="N263" s="186">
        <f t="shared" si="9"/>
        <v>73.61</v>
      </c>
      <c r="O263" s="186">
        <f t="shared" si="9"/>
        <v>43.5</v>
      </c>
      <c r="P263" s="186">
        <f t="shared" si="10"/>
        <v>214.47900466562987</v>
      </c>
      <c r="Q263" s="186">
        <f t="shared" si="10"/>
        <v>167.651632970451</v>
      </c>
    </row>
    <row r="264" spans="1:17" ht="18" hidden="1">
      <c r="A264" s="340" t="s">
        <v>590</v>
      </c>
      <c r="B264" s="343"/>
      <c r="C264" s="356" t="s">
        <v>190</v>
      </c>
      <c r="D264" s="356" t="s">
        <v>191</v>
      </c>
      <c r="E264" s="356" t="s">
        <v>169</v>
      </c>
      <c r="F264" s="356" t="s">
        <v>332</v>
      </c>
      <c r="G264" s="356"/>
      <c r="H264" s="363">
        <f t="shared" si="15"/>
        <v>137.91</v>
      </c>
      <c r="I264" s="363">
        <f t="shared" si="15"/>
        <v>107.8</v>
      </c>
      <c r="J264" s="322"/>
      <c r="K264" s="179">
        <f t="shared" si="15"/>
        <v>64.3</v>
      </c>
      <c r="L264" s="179">
        <f t="shared" si="15"/>
        <v>64.3</v>
      </c>
      <c r="N264" s="186">
        <f t="shared" si="9"/>
        <v>73.61</v>
      </c>
      <c r="O264" s="186">
        <f t="shared" si="9"/>
        <v>43.5</v>
      </c>
      <c r="P264" s="186">
        <f t="shared" si="10"/>
        <v>214.47900466562987</v>
      </c>
      <c r="Q264" s="186">
        <f t="shared" si="10"/>
        <v>167.651632970451</v>
      </c>
    </row>
    <row r="265" spans="1:17" ht="63" hidden="1">
      <c r="A265" s="442" t="s">
        <v>54</v>
      </c>
      <c r="B265" s="442"/>
      <c r="C265" s="356" t="s">
        <v>190</v>
      </c>
      <c r="D265" s="356" t="s">
        <v>191</v>
      </c>
      <c r="E265" s="356" t="s">
        <v>169</v>
      </c>
      <c r="F265" s="356" t="s">
        <v>591</v>
      </c>
      <c r="G265" s="356"/>
      <c r="H265" s="363">
        <f>H266+H271+H268</f>
        <v>137.91</v>
      </c>
      <c r="I265" s="408">
        <f>I266+I271+I268</f>
        <v>107.8</v>
      </c>
      <c r="J265" s="325"/>
      <c r="K265" s="296">
        <f>K266+K271</f>
        <v>64.3</v>
      </c>
      <c r="L265" s="179">
        <f>L266+L271</f>
        <v>64.3</v>
      </c>
      <c r="N265" s="186">
        <f t="shared" si="9"/>
        <v>73.61</v>
      </c>
      <c r="O265" s="186">
        <f t="shared" si="9"/>
        <v>43.5</v>
      </c>
      <c r="P265" s="186">
        <f t="shared" si="10"/>
        <v>214.47900466562987</v>
      </c>
      <c r="Q265" s="186">
        <f t="shared" si="10"/>
        <v>167.651632970451</v>
      </c>
    </row>
    <row r="266" spans="1:17" s="9" customFormat="1" ht="31.5" hidden="1">
      <c r="A266" s="358" t="s">
        <v>55</v>
      </c>
      <c r="B266" s="358"/>
      <c r="C266" s="355" t="s">
        <v>190</v>
      </c>
      <c r="D266" s="355" t="s">
        <v>191</v>
      </c>
      <c r="E266" s="355" t="s">
        <v>169</v>
      </c>
      <c r="F266" s="356" t="s">
        <v>592</v>
      </c>
      <c r="G266" s="355"/>
      <c r="H266" s="364">
        <f>H267</f>
        <v>82.55</v>
      </c>
      <c r="I266" s="364">
        <f>I267</f>
        <v>60.7</v>
      </c>
      <c r="J266" s="324"/>
      <c r="K266" s="180">
        <f>K267</f>
        <v>48.6</v>
      </c>
      <c r="L266" s="180">
        <f>L267</f>
        <v>48.6</v>
      </c>
      <c r="N266" s="186">
        <f t="shared" si="9"/>
        <v>33.949999999999996</v>
      </c>
      <c r="O266" s="186">
        <f t="shared" si="9"/>
        <v>12.100000000000001</v>
      </c>
      <c r="P266" s="186">
        <f t="shared" si="10"/>
        <v>169.85596707818928</v>
      </c>
      <c r="Q266" s="186">
        <f t="shared" si="10"/>
        <v>124.89711934156378</v>
      </c>
    </row>
    <row r="267" spans="1:17" ht="18" hidden="1">
      <c r="A267" s="342" t="s">
        <v>73</v>
      </c>
      <c r="B267" s="342"/>
      <c r="C267" s="356" t="s">
        <v>190</v>
      </c>
      <c r="D267" s="356" t="s">
        <v>191</v>
      </c>
      <c r="E267" s="356" t="s">
        <v>169</v>
      </c>
      <c r="F267" s="356" t="s">
        <v>592</v>
      </c>
      <c r="G267" s="356" t="s">
        <v>161</v>
      </c>
      <c r="H267" s="359">
        <v>82.55</v>
      </c>
      <c r="I267" s="359">
        <v>60.7</v>
      </c>
      <c r="J267" s="322"/>
      <c r="K267" s="177">
        <v>48.6</v>
      </c>
      <c r="L267" s="177">
        <v>48.6</v>
      </c>
      <c r="N267" s="186">
        <f t="shared" si="9"/>
        <v>33.949999999999996</v>
      </c>
      <c r="O267" s="186">
        <f t="shared" si="9"/>
        <v>12.100000000000001</v>
      </c>
      <c r="P267" s="186">
        <f t="shared" si="10"/>
        <v>169.85596707818928</v>
      </c>
      <c r="Q267" s="186">
        <f t="shared" si="10"/>
        <v>124.89711934156378</v>
      </c>
    </row>
    <row r="268" spans="1:17" ht="32.25" customHeight="1" hidden="1">
      <c r="A268" s="358" t="s">
        <v>408</v>
      </c>
      <c r="B268" s="342"/>
      <c r="C268" s="356" t="s">
        <v>190</v>
      </c>
      <c r="D268" s="356" t="s">
        <v>191</v>
      </c>
      <c r="E268" s="356" t="s">
        <v>169</v>
      </c>
      <c r="F268" s="355" t="s">
        <v>593</v>
      </c>
      <c r="G268" s="356" t="s">
        <v>161</v>
      </c>
      <c r="H268" s="443">
        <f>H269</f>
        <v>18.44</v>
      </c>
      <c r="I268" s="363">
        <f>I269</f>
        <v>19.8</v>
      </c>
      <c r="J268" s="322"/>
      <c r="K268" s="179">
        <v>25.6</v>
      </c>
      <c r="L268" s="179">
        <v>25.6</v>
      </c>
      <c r="N268" s="186">
        <f t="shared" si="9"/>
        <v>-7.16</v>
      </c>
      <c r="O268" s="186">
        <f t="shared" si="9"/>
        <v>-5.800000000000001</v>
      </c>
      <c r="P268" s="186">
        <f t="shared" si="10"/>
        <v>72.03125</v>
      </c>
      <c r="Q268" s="186">
        <f t="shared" si="10"/>
        <v>77.34375</v>
      </c>
    </row>
    <row r="269" spans="1:17" ht="18" customHeight="1" hidden="1">
      <c r="A269" s="342" t="s">
        <v>73</v>
      </c>
      <c r="B269" s="342"/>
      <c r="C269" s="356" t="s">
        <v>190</v>
      </c>
      <c r="D269" s="356" t="s">
        <v>191</v>
      </c>
      <c r="E269" s="356" t="s">
        <v>169</v>
      </c>
      <c r="F269" s="355" t="s">
        <v>593</v>
      </c>
      <c r="G269" s="356" t="s">
        <v>161</v>
      </c>
      <c r="H269" s="427">
        <v>18.44</v>
      </c>
      <c r="I269" s="363">
        <v>19.8</v>
      </c>
      <c r="J269" s="322"/>
      <c r="K269" s="179">
        <v>25.6</v>
      </c>
      <c r="L269" s="179">
        <v>25.6</v>
      </c>
      <c r="N269" s="186">
        <f aca="true" t="shared" si="16" ref="N269:O272">H269-K269</f>
        <v>-7.16</v>
      </c>
      <c r="O269" s="186">
        <f t="shared" si="16"/>
        <v>-5.800000000000001</v>
      </c>
      <c r="P269" s="186">
        <f aca="true" t="shared" si="17" ref="P269:Q272">H269/K269*100</f>
        <v>72.03125</v>
      </c>
      <c r="Q269" s="186">
        <f t="shared" si="17"/>
        <v>77.34375</v>
      </c>
    </row>
    <row r="270" spans="1:17" ht="31.5" hidden="1">
      <c r="A270" s="442" t="s">
        <v>17</v>
      </c>
      <c r="B270" s="442"/>
      <c r="C270" s="356" t="s">
        <v>190</v>
      </c>
      <c r="D270" s="356" t="s">
        <v>191</v>
      </c>
      <c r="E270" s="356" t="s">
        <v>169</v>
      </c>
      <c r="F270" s="356" t="s">
        <v>333</v>
      </c>
      <c r="G270" s="356" t="s">
        <v>161</v>
      </c>
      <c r="H270" s="363">
        <v>25.6</v>
      </c>
      <c r="I270" s="363">
        <v>25.6</v>
      </c>
      <c r="J270" s="322"/>
      <c r="K270" s="179">
        <v>25.6</v>
      </c>
      <c r="L270" s="179">
        <v>25.6</v>
      </c>
      <c r="N270" s="186">
        <f t="shared" si="16"/>
        <v>0</v>
      </c>
      <c r="O270" s="186">
        <f t="shared" si="16"/>
        <v>0</v>
      </c>
      <c r="P270" s="186">
        <f t="shared" si="17"/>
        <v>100</v>
      </c>
      <c r="Q270" s="186">
        <f t="shared" si="17"/>
        <v>100</v>
      </c>
    </row>
    <row r="271" spans="1:17" s="9" customFormat="1" ht="27.75" customHeight="1" hidden="1">
      <c r="A271" s="444" t="s">
        <v>283</v>
      </c>
      <c r="B271" s="444"/>
      <c r="C271" s="355" t="s">
        <v>190</v>
      </c>
      <c r="D271" s="355" t="s">
        <v>191</v>
      </c>
      <c r="E271" s="355" t="s">
        <v>169</v>
      </c>
      <c r="F271" s="356" t="s">
        <v>594</v>
      </c>
      <c r="G271" s="355"/>
      <c r="H271" s="364">
        <v>36.92</v>
      </c>
      <c r="I271" s="364">
        <f>I272</f>
        <v>27.3</v>
      </c>
      <c r="J271" s="324"/>
      <c r="K271" s="180">
        <f>K272</f>
        <v>15.7</v>
      </c>
      <c r="L271" s="180">
        <f>L272</f>
        <v>15.7</v>
      </c>
      <c r="N271" s="186">
        <f t="shared" si="16"/>
        <v>21.220000000000002</v>
      </c>
      <c r="O271" s="186">
        <f t="shared" si="16"/>
        <v>11.600000000000001</v>
      </c>
      <c r="P271" s="186">
        <f t="shared" si="17"/>
        <v>235.15923566878985</v>
      </c>
      <c r="Q271" s="186">
        <f t="shared" si="17"/>
        <v>173.88535031847135</v>
      </c>
    </row>
    <row r="272" spans="1:17" ht="17.25" customHeight="1" hidden="1">
      <c r="A272" s="342" t="s">
        <v>73</v>
      </c>
      <c r="B272" s="342"/>
      <c r="C272" s="356" t="s">
        <v>190</v>
      </c>
      <c r="D272" s="356" t="s">
        <v>191</v>
      </c>
      <c r="E272" s="356" t="s">
        <v>169</v>
      </c>
      <c r="F272" s="356" t="s">
        <v>594</v>
      </c>
      <c r="G272" s="356" t="s">
        <v>161</v>
      </c>
      <c r="H272" s="363">
        <v>36.92</v>
      </c>
      <c r="I272" s="363">
        <v>27.3</v>
      </c>
      <c r="J272" s="322"/>
      <c r="K272" s="179">
        <v>15.7</v>
      </c>
      <c r="L272" s="179">
        <v>15.7</v>
      </c>
      <c r="N272" s="186">
        <f t="shared" si="16"/>
        <v>21.220000000000002</v>
      </c>
      <c r="O272" s="186">
        <f t="shared" si="16"/>
        <v>11.600000000000001</v>
      </c>
      <c r="P272" s="186">
        <f t="shared" si="17"/>
        <v>235.15923566878985</v>
      </c>
      <c r="Q272" s="186">
        <f t="shared" si="17"/>
        <v>173.88535031847135</v>
      </c>
    </row>
    <row r="273" spans="1:12" ht="18.75" hidden="1">
      <c r="A273" s="292" t="s">
        <v>42</v>
      </c>
      <c r="B273" s="292"/>
      <c r="C273" s="290" t="s">
        <v>190</v>
      </c>
      <c r="D273" s="290" t="s">
        <v>191</v>
      </c>
      <c r="E273" s="290" t="s">
        <v>169</v>
      </c>
      <c r="F273" s="290" t="s">
        <v>56</v>
      </c>
      <c r="G273" s="290" t="s">
        <v>161</v>
      </c>
      <c r="H273" s="293">
        <v>22.9</v>
      </c>
      <c r="I273" s="293">
        <v>22.9</v>
      </c>
      <c r="J273" s="286"/>
      <c r="K273" s="79">
        <v>22.9</v>
      </c>
      <c r="L273" s="79">
        <v>22.9</v>
      </c>
    </row>
    <row r="274" spans="1:12" ht="18.75" hidden="1">
      <c r="A274" s="291" t="s">
        <v>15</v>
      </c>
      <c r="B274" s="291"/>
      <c r="C274" s="290" t="s">
        <v>190</v>
      </c>
      <c r="D274" s="290" t="s">
        <v>191</v>
      </c>
      <c r="E274" s="290" t="s">
        <v>169</v>
      </c>
      <c r="F274" s="290" t="s">
        <v>56</v>
      </c>
      <c r="G274" s="290" t="s">
        <v>161</v>
      </c>
      <c r="H274" s="293">
        <v>22.9</v>
      </c>
      <c r="I274" s="293">
        <v>22.9</v>
      </c>
      <c r="J274" s="286"/>
      <c r="K274" s="79">
        <v>22.9</v>
      </c>
      <c r="L274" s="79">
        <v>22.9</v>
      </c>
    </row>
    <row r="275" spans="1:12" ht="37.5" hidden="1">
      <c r="A275" s="292" t="s">
        <v>17</v>
      </c>
      <c r="B275" s="292"/>
      <c r="C275" s="290" t="s">
        <v>190</v>
      </c>
      <c r="D275" s="290" t="s">
        <v>191</v>
      </c>
      <c r="E275" s="290" t="s">
        <v>169</v>
      </c>
      <c r="F275" s="290" t="s">
        <v>56</v>
      </c>
      <c r="G275" s="290" t="s">
        <v>161</v>
      </c>
      <c r="H275" s="293">
        <v>22.9</v>
      </c>
      <c r="I275" s="293">
        <v>22.9</v>
      </c>
      <c r="J275" s="286"/>
      <c r="K275" s="79">
        <v>22.9</v>
      </c>
      <c r="L275" s="79">
        <v>22.9</v>
      </c>
    </row>
    <row r="276" spans="1:12" ht="18.75">
      <c r="A276" s="297"/>
      <c r="B276" s="297"/>
      <c r="C276" s="287"/>
      <c r="D276" s="287"/>
      <c r="E276" s="287"/>
      <c r="F276" s="287"/>
      <c r="G276" s="287"/>
      <c r="H276" s="298"/>
      <c r="I276" s="298"/>
      <c r="J276" s="286"/>
      <c r="K276" s="82"/>
      <c r="L276" s="82"/>
    </row>
    <row r="277" spans="1:12" ht="18.75" hidden="1">
      <c r="A277" s="297" t="s">
        <v>75</v>
      </c>
      <c r="B277" s="297"/>
      <c r="C277" s="287"/>
      <c r="D277" s="287" t="s">
        <v>143</v>
      </c>
      <c r="E277" s="287"/>
      <c r="F277" s="287"/>
      <c r="G277" s="287"/>
      <c r="H277" s="295"/>
      <c r="I277" s="295"/>
      <c r="J277" s="286"/>
      <c r="K277" s="111"/>
      <c r="L277" s="111"/>
    </row>
    <row r="278" spans="1:12" ht="18.75" hidden="1">
      <c r="A278" s="299"/>
      <c r="B278" s="299"/>
      <c r="C278" s="287"/>
      <c r="D278" s="300"/>
      <c r="E278" s="300"/>
      <c r="F278" s="300"/>
      <c r="G278" s="300"/>
      <c r="H278" s="301"/>
      <c r="I278" s="301"/>
      <c r="J278" s="286"/>
      <c r="K278" s="113"/>
      <c r="L278" s="113"/>
    </row>
    <row r="279" spans="1:12" ht="18.75">
      <c r="A279" s="302"/>
      <c r="B279" s="302"/>
      <c r="C279" s="300"/>
      <c r="D279" s="300"/>
      <c r="E279" s="300"/>
      <c r="F279" s="300"/>
      <c r="G279" s="300"/>
      <c r="H279" s="301"/>
      <c r="I279" s="301"/>
      <c r="J279" s="286"/>
      <c r="K279" s="113"/>
      <c r="L279" s="113"/>
    </row>
    <row r="280" spans="1:12" ht="18.75">
      <c r="A280" s="297"/>
      <c r="B280" s="297"/>
      <c r="C280" s="287"/>
      <c r="D280" s="287"/>
      <c r="E280" s="287"/>
      <c r="F280" s="287"/>
      <c r="G280" s="287"/>
      <c r="H280" s="295"/>
      <c r="I280" s="295"/>
      <c r="J280" s="286"/>
      <c r="K280" s="111"/>
      <c r="L280" s="111"/>
    </row>
    <row r="281" spans="1:12" ht="18.75">
      <c r="A281" s="297"/>
      <c r="B281" s="297"/>
      <c r="C281" s="287"/>
      <c r="D281" s="287"/>
      <c r="E281" s="287"/>
      <c r="F281" s="287"/>
      <c r="G281" s="287"/>
      <c r="H281" s="295"/>
      <c r="I281" s="295"/>
      <c r="J281" s="286"/>
      <c r="K281" s="111"/>
      <c r="L281" s="111"/>
    </row>
    <row r="282" spans="1:12" ht="15">
      <c r="A282" s="110"/>
      <c r="B282" s="110"/>
      <c r="C282" s="81"/>
      <c r="D282" s="81"/>
      <c r="E282" s="81"/>
      <c r="F282" s="81"/>
      <c r="G282" s="81"/>
      <c r="H282" s="111"/>
      <c r="I282" s="111"/>
      <c r="K282" s="111"/>
      <c r="L282" s="111"/>
    </row>
    <row r="283" spans="1:12" ht="15">
      <c r="A283" s="110"/>
      <c r="B283" s="110"/>
      <c r="C283" s="81"/>
      <c r="D283" s="81"/>
      <c r="E283" s="81"/>
      <c r="F283" s="81"/>
      <c r="G283" s="81"/>
      <c r="H283" s="111"/>
      <c r="I283" s="111"/>
      <c r="K283" s="111"/>
      <c r="L283" s="111"/>
    </row>
    <row r="284" spans="1:12" ht="15">
      <c r="A284" s="115"/>
      <c r="B284" s="115"/>
      <c r="C284" s="112"/>
      <c r="D284" s="112"/>
      <c r="E284" s="112"/>
      <c r="F284" s="112"/>
      <c r="G284" s="81"/>
      <c r="H284" s="111"/>
      <c r="I284" s="111"/>
      <c r="K284" s="111"/>
      <c r="L284" s="111"/>
    </row>
    <row r="285" spans="1:12" ht="14.25">
      <c r="A285" s="114"/>
      <c r="B285" s="114"/>
      <c r="C285" s="112"/>
      <c r="D285" s="112"/>
      <c r="E285" s="112"/>
      <c r="F285" s="112"/>
      <c r="G285" s="112"/>
      <c r="H285" s="113"/>
      <c r="I285" s="113"/>
      <c r="K285" s="113"/>
      <c r="L285" s="113"/>
    </row>
    <row r="286" spans="1:12" ht="15">
      <c r="A286" s="84"/>
      <c r="B286" s="84"/>
      <c r="C286" s="81"/>
      <c r="D286" s="81"/>
      <c r="E286" s="81"/>
      <c r="F286" s="81"/>
      <c r="G286" s="81"/>
      <c r="H286" s="111"/>
      <c r="I286" s="111"/>
      <c r="K286" s="111"/>
      <c r="L286" s="111"/>
    </row>
    <row r="287" spans="1:12" ht="15">
      <c r="A287" s="85"/>
      <c r="B287" s="85"/>
      <c r="C287" s="81"/>
      <c r="D287" s="81"/>
      <c r="E287" s="81"/>
      <c r="F287" s="81"/>
      <c r="G287" s="81"/>
      <c r="H287" s="111"/>
      <c r="I287" s="111"/>
      <c r="K287" s="111"/>
      <c r="L287" s="111"/>
    </row>
    <row r="288" spans="1:12" ht="15">
      <c r="A288" s="85"/>
      <c r="B288" s="85"/>
      <c r="C288" s="81"/>
      <c r="D288" s="81"/>
      <c r="E288" s="81"/>
      <c r="F288" s="81"/>
      <c r="G288" s="81"/>
      <c r="H288" s="111"/>
      <c r="I288" s="111"/>
      <c r="K288" s="111"/>
      <c r="L288" s="111"/>
    </row>
    <row r="289" spans="1:12" ht="15">
      <c r="A289" s="85"/>
      <c r="B289" s="85"/>
      <c r="C289" s="81"/>
      <c r="D289" s="81"/>
      <c r="E289" s="81"/>
      <c r="F289" s="81"/>
      <c r="G289" s="81"/>
      <c r="H289" s="111"/>
      <c r="I289" s="111"/>
      <c r="K289" s="111"/>
      <c r="L289" s="111"/>
    </row>
    <row r="290" spans="1:12" ht="15">
      <c r="A290" s="114"/>
      <c r="B290" s="114"/>
      <c r="C290" s="81"/>
      <c r="D290" s="112"/>
      <c r="E290" s="112"/>
      <c r="F290" s="112"/>
      <c r="G290" s="112"/>
      <c r="H290" s="113"/>
      <c r="I290" s="113"/>
      <c r="K290" s="113"/>
      <c r="L290" s="113"/>
    </row>
    <row r="291" spans="1:12" ht="15">
      <c r="A291" s="110"/>
      <c r="B291" s="110"/>
      <c r="C291" s="81"/>
      <c r="D291" s="81"/>
      <c r="E291" s="81"/>
      <c r="F291" s="81"/>
      <c r="G291" s="81"/>
      <c r="H291" s="111"/>
      <c r="I291" s="111"/>
      <c r="K291" s="111"/>
      <c r="L291" s="111"/>
    </row>
    <row r="292" spans="1:12" ht="15">
      <c r="A292" s="110"/>
      <c r="B292" s="110"/>
      <c r="C292" s="81"/>
      <c r="D292" s="81"/>
      <c r="E292" s="81"/>
      <c r="F292" s="81"/>
      <c r="G292" s="81"/>
      <c r="H292" s="111"/>
      <c r="I292" s="111"/>
      <c r="K292" s="111"/>
      <c r="L292" s="111"/>
    </row>
    <row r="293" spans="1:12" ht="15">
      <c r="A293" s="110"/>
      <c r="B293" s="110"/>
      <c r="C293" s="81"/>
      <c r="D293" s="81"/>
      <c r="E293" s="81"/>
      <c r="F293" s="81"/>
      <c r="G293" s="81"/>
      <c r="H293" s="111"/>
      <c r="I293" s="111"/>
      <c r="K293" s="111"/>
      <c r="L293" s="111"/>
    </row>
    <row r="294" spans="1:12" ht="15">
      <c r="A294" s="110"/>
      <c r="B294" s="110"/>
      <c r="C294" s="81"/>
      <c r="D294" s="81"/>
      <c r="E294" s="81"/>
      <c r="F294" s="81"/>
      <c r="G294" s="81"/>
      <c r="H294" s="111"/>
      <c r="I294" s="111"/>
      <c r="K294" s="111"/>
      <c r="L294" s="111"/>
    </row>
    <row r="295" spans="1:12" ht="15">
      <c r="A295" s="80"/>
      <c r="B295" s="80"/>
      <c r="C295" s="81"/>
      <c r="D295" s="112"/>
      <c r="E295" s="112"/>
      <c r="F295" s="112"/>
      <c r="G295" s="112"/>
      <c r="H295" s="113"/>
      <c r="I295" s="113"/>
      <c r="K295" s="113"/>
      <c r="L295" s="113"/>
    </row>
    <row r="296" spans="1:12" s="9" customFormat="1" ht="14.25">
      <c r="A296" s="114"/>
      <c r="B296" s="114"/>
      <c r="C296" s="112"/>
      <c r="D296" s="112"/>
      <c r="E296" s="112"/>
      <c r="F296" s="112"/>
      <c r="G296" s="112"/>
      <c r="H296" s="113"/>
      <c r="I296" s="113"/>
      <c r="K296" s="113"/>
      <c r="L296" s="113"/>
    </row>
    <row r="297" spans="1:12" ht="14.25">
      <c r="A297" s="114"/>
      <c r="B297" s="114"/>
      <c r="C297" s="112"/>
      <c r="D297" s="112"/>
      <c r="E297" s="112"/>
      <c r="F297" s="112"/>
      <c r="G297" s="112"/>
      <c r="H297" s="113"/>
      <c r="I297" s="113"/>
      <c r="K297" s="113"/>
      <c r="L297" s="113"/>
    </row>
    <row r="298" spans="1:12" ht="15">
      <c r="A298" s="85"/>
      <c r="B298" s="85"/>
      <c r="C298" s="81"/>
      <c r="D298" s="81"/>
      <c r="E298" s="81"/>
      <c r="F298" s="81"/>
      <c r="G298" s="81"/>
      <c r="H298" s="111"/>
      <c r="I298" s="111"/>
      <c r="K298" s="111"/>
      <c r="L298" s="111"/>
    </row>
    <row r="299" spans="1:12" ht="15">
      <c r="A299" s="110"/>
      <c r="B299" s="110"/>
      <c r="C299" s="81"/>
      <c r="D299" s="81"/>
      <c r="E299" s="81"/>
      <c r="F299" s="81"/>
      <c r="G299" s="81"/>
      <c r="H299" s="111"/>
      <c r="I299" s="111"/>
      <c r="K299" s="111"/>
      <c r="L299" s="111"/>
    </row>
    <row r="300" spans="1:12" ht="15">
      <c r="A300" s="110"/>
      <c r="B300" s="110"/>
      <c r="C300" s="81"/>
      <c r="D300" s="81"/>
      <c r="E300" s="81"/>
      <c r="F300" s="81"/>
      <c r="G300" s="81"/>
      <c r="H300" s="111"/>
      <c r="I300" s="111"/>
      <c r="K300" s="111"/>
      <c r="L300" s="111"/>
    </row>
    <row r="301" spans="1:12" ht="15">
      <c r="A301" s="110"/>
      <c r="B301" s="110"/>
      <c r="C301" s="81"/>
      <c r="D301" s="81"/>
      <c r="E301" s="81"/>
      <c r="F301" s="81"/>
      <c r="G301" s="81"/>
      <c r="H301" s="111"/>
      <c r="I301" s="111"/>
      <c r="K301" s="111"/>
      <c r="L301" s="111"/>
    </row>
    <row r="302" spans="1:12" s="9" customFormat="1" ht="14.25">
      <c r="A302" s="114"/>
      <c r="B302" s="114"/>
      <c r="C302" s="112"/>
      <c r="D302" s="112"/>
      <c r="E302" s="112"/>
      <c r="F302" s="112"/>
      <c r="G302" s="112"/>
      <c r="H302" s="113"/>
      <c r="I302" s="113"/>
      <c r="K302" s="113"/>
      <c r="L302" s="113"/>
    </row>
    <row r="303" spans="1:12" ht="14.25">
      <c r="A303" s="114"/>
      <c r="B303" s="114"/>
      <c r="C303" s="112"/>
      <c r="D303" s="112"/>
      <c r="E303" s="112"/>
      <c r="F303" s="112"/>
      <c r="G303" s="112"/>
      <c r="H303" s="113"/>
      <c r="I303" s="113"/>
      <c r="K303" s="113"/>
      <c r="L303" s="113"/>
    </row>
    <row r="304" spans="1:12" ht="15">
      <c r="A304" s="84"/>
      <c r="B304" s="84"/>
      <c r="C304" s="81"/>
      <c r="D304" s="81"/>
      <c r="E304" s="81"/>
      <c r="F304" s="81"/>
      <c r="G304" s="81"/>
      <c r="H304" s="111"/>
      <c r="I304" s="111"/>
      <c r="K304" s="111"/>
      <c r="L304" s="111"/>
    </row>
    <row r="305" spans="1:12" ht="15">
      <c r="A305" s="85"/>
      <c r="B305" s="85"/>
      <c r="C305" s="81"/>
      <c r="D305" s="81"/>
      <c r="E305" s="81"/>
      <c r="F305" s="81"/>
      <c r="G305" s="81"/>
      <c r="H305" s="111"/>
      <c r="I305" s="111"/>
      <c r="K305" s="111"/>
      <c r="L305" s="111"/>
    </row>
    <row r="306" spans="1:12" ht="15">
      <c r="A306" s="85"/>
      <c r="B306" s="85"/>
      <c r="C306" s="81"/>
      <c r="D306" s="81"/>
      <c r="E306" s="81"/>
      <c r="F306" s="81"/>
      <c r="G306" s="81"/>
      <c r="H306" s="111"/>
      <c r="I306" s="111"/>
      <c r="K306" s="111"/>
      <c r="L306" s="111"/>
    </row>
    <row r="307" spans="1:12" ht="15">
      <c r="A307" s="85"/>
      <c r="B307" s="85"/>
      <c r="C307" s="81"/>
      <c r="D307" s="81"/>
      <c r="E307" s="81"/>
      <c r="F307" s="81"/>
      <c r="G307" s="81"/>
      <c r="H307" s="111"/>
      <c r="I307" s="111"/>
      <c r="K307" s="111"/>
      <c r="L307" s="111"/>
    </row>
    <row r="308" spans="1:12" ht="14.25">
      <c r="A308" s="114"/>
      <c r="B308" s="114"/>
      <c r="C308" s="112"/>
      <c r="D308" s="112"/>
      <c r="E308" s="112"/>
      <c r="F308" s="112"/>
      <c r="G308" s="112"/>
      <c r="H308" s="113"/>
      <c r="I308" s="113"/>
      <c r="K308" s="113"/>
      <c r="L308" s="113"/>
    </row>
    <row r="309" spans="1:12" ht="15">
      <c r="A309" s="84"/>
      <c r="B309" s="84"/>
      <c r="C309" s="81"/>
      <c r="D309" s="81"/>
      <c r="E309" s="81"/>
      <c r="F309" s="81"/>
      <c r="G309" s="81"/>
      <c r="H309" s="111"/>
      <c r="I309" s="111"/>
      <c r="K309" s="111"/>
      <c r="L309" s="111"/>
    </row>
    <row r="310" spans="1:12" ht="15">
      <c r="A310" s="110"/>
      <c r="B310" s="110"/>
      <c r="C310" s="81"/>
      <c r="D310" s="81"/>
      <c r="E310" s="81"/>
      <c r="F310" s="81"/>
      <c r="G310" s="81"/>
      <c r="H310" s="111"/>
      <c r="I310" s="111"/>
      <c r="K310" s="111"/>
      <c r="L310" s="111"/>
    </row>
    <row r="311" spans="1:12" ht="15">
      <c r="A311" s="85"/>
      <c r="B311" s="85"/>
      <c r="C311" s="81"/>
      <c r="D311" s="81"/>
      <c r="E311" s="81"/>
      <c r="F311" s="81"/>
      <c r="G311" s="81"/>
      <c r="H311" s="111"/>
      <c r="I311" s="111"/>
      <c r="K311" s="111"/>
      <c r="L311" s="111"/>
    </row>
    <row r="312" spans="1:12" ht="15">
      <c r="A312" s="85"/>
      <c r="B312" s="85"/>
      <c r="C312" s="81"/>
      <c r="D312" s="81"/>
      <c r="E312" s="81"/>
      <c r="F312" s="81"/>
      <c r="G312" s="81"/>
      <c r="H312" s="111"/>
      <c r="I312" s="111"/>
      <c r="K312" s="111"/>
      <c r="L312" s="111"/>
    </row>
    <row r="313" spans="1:12" s="4" customFormat="1" ht="14.25">
      <c r="A313" s="80"/>
      <c r="B313" s="80"/>
      <c r="C313" s="112"/>
      <c r="D313" s="112"/>
      <c r="E313" s="112"/>
      <c r="F313" s="112"/>
      <c r="G313" s="112"/>
      <c r="H313" s="116"/>
      <c r="I313" s="116"/>
      <c r="K313" s="116"/>
      <c r="L313" s="116"/>
    </row>
    <row r="314" spans="1:12" ht="14.25">
      <c r="A314" s="117"/>
      <c r="B314" s="117"/>
      <c r="C314" s="112"/>
      <c r="D314" s="112"/>
      <c r="E314" s="112"/>
      <c r="F314" s="112"/>
      <c r="G314" s="112"/>
      <c r="H314" s="116"/>
      <c r="I314" s="116"/>
      <c r="K314" s="116"/>
      <c r="L314" s="116"/>
    </row>
    <row r="315" spans="1:12" ht="15">
      <c r="A315" s="118"/>
      <c r="B315" s="118"/>
      <c r="C315" s="112"/>
      <c r="D315" s="112"/>
      <c r="E315" s="112"/>
      <c r="F315" s="112"/>
      <c r="G315" s="112"/>
      <c r="H315" s="116"/>
      <c r="I315" s="116"/>
      <c r="K315" s="116"/>
      <c r="L315" s="116"/>
    </row>
    <row r="316" spans="1:12" ht="15">
      <c r="A316" s="83"/>
      <c r="B316" s="83"/>
      <c r="C316" s="112"/>
      <c r="D316" s="112"/>
      <c r="E316" s="112"/>
      <c r="F316" s="117"/>
      <c r="G316" s="112"/>
      <c r="H316" s="116"/>
      <c r="I316" s="116"/>
      <c r="K316" s="116"/>
      <c r="L316" s="116"/>
    </row>
    <row r="317" spans="1:12" ht="15">
      <c r="A317" s="85"/>
      <c r="B317" s="85"/>
      <c r="C317" s="81"/>
      <c r="D317" s="81"/>
      <c r="E317" s="81"/>
      <c r="F317" s="86"/>
      <c r="G317" s="81"/>
      <c r="H317" s="82"/>
      <c r="I317" s="82"/>
      <c r="K317" s="82"/>
      <c r="L317" s="82"/>
    </row>
    <row r="318" spans="1:12" ht="14.25">
      <c r="A318" s="115"/>
      <c r="B318" s="115"/>
      <c r="C318" s="112"/>
      <c r="D318" s="112"/>
      <c r="E318" s="112"/>
      <c r="F318" s="112"/>
      <c r="G318" s="112"/>
      <c r="H318" s="116"/>
      <c r="I318" s="116"/>
      <c r="K318" s="116"/>
      <c r="L318" s="116"/>
    </row>
    <row r="319" spans="1:12" ht="15">
      <c r="A319" s="83"/>
      <c r="B319" s="83"/>
      <c r="C319" s="112"/>
      <c r="D319" s="112"/>
      <c r="E319" s="112"/>
      <c r="F319" s="112"/>
      <c r="G319" s="112"/>
      <c r="H319" s="116"/>
      <c r="I319" s="116"/>
      <c r="K319" s="116"/>
      <c r="L319" s="116"/>
    </row>
    <row r="320" spans="1:12" ht="15">
      <c r="A320" s="83"/>
      <c r="B320" s="83"/>
      <c r="C320" s="112"/>
      <c r="D320" s="112"/>
      <c r="E320" s="112"/>
      <c r="F320" s="112"/>
      <c r="G320" s="112"/>
      <c r="H320" s="116"/>
      <c r="I320" s="116"/>
      <c r="K320" s="116"/>
      <c r="L320" s="116"/>
    </row>
    <row r="321" spans="1:12" ht="15">
      <c r="A321" s="83"/>
      <c r="B321" s="83"/>
      <c r="C321" s="112"/>
      <c r="D321" s="112"/>
      <c r="E321" s="112"/>
      <c r="F321" s="112"/>
      <c r="G321" s="112"/>
      <c r="H321" s="116"/>
      <c r="I321" s="116"/>
      <c r="K321" s="116"/>
      <c r="L321" s="116"/>
    </row>
    <row r="322" spans="1:12" ht="15">
      <c r="A322" s="83"/>
      <c r="B322" s="83"/>
      <c r="C322" s="112"/>
      <c r="D322" s="112"/>
      <c r="E322" s="112"/>
      <c r="F322" s="112"/>
      <c r="G322" s="112"/>
      <c r="H322" s="116"/>
      <c r="I322" s="116"/>
      <c r="K322" s="116"/>
      <c r="L322" s="116"/>
    </row>
    <row r="323" spans="1:12" ht="15">
      <c r="A323" s="83"/>
      <c r="B323" s="83"/>
      <c r="C323" s="112"/>
      <c r="D323" s="112"/>
      <c r="E323" s="112"/>
      <c r="F323" s="112"/>
      <c r="G323" s="112"/>
      <c r="H323" s="116"/>
      <c r="I323" s="116"/>
      <c r="K323" s="116"/>
      <c r="L323" s="116"/>
    </row>
    <row r="324" spans="1:12" ht="15">
      <c r="A324" s="83"/>
      <c r="B324" s="83"/>
      <c r="C324" s="112"/>
      <c r="D324" s="112"/>
      <c r="E324" s="112"/>
      <c r="F324" s="112"/>
      <c r="G324" s="112"/>
      <c r="H324" s="113"/>
      <c r="I324" s="113"/>
      <c r="K324" s="113"/>
      <c r="L324" s="113"/>
    </row>
    <row r="325" spans="1:12" ht="15">
      <c r="A325" s="83"/>
      <c r="B325" s="83"/>
      <c r="C325" s="112"/>
      <c r="D325" s="112"/>
      <c r="E325" s="112"/>
      <c r="F325" s="112"/>
      <c r="G325" s="112"/>
      <c r="H325" s="113"/>
      <c r="I325" s="113"/>
      <c r="K325" s="113"/>
      <c r="L325" s="113"/>
    </row>
    <row r="326" spans="1:12" ht="15">
      <c r="A326" s="83"/>
      <c r="B326" s="83"/>
      <c r="C326" s="112"/>
      <c r="D326" s="112"/>
      <c r="E326" s="112"/>
      <c r="F326" s="112"/>
      <c r="G326" s="112"/>
      <c r="H326" s="116"/>
      <c r="I326" s="116"/>
      <c r="K326" s="116"/>
      <c r="L326" s="116"/>
    </row>
    <row r="327" spans="1:12" ht="15">
      <c r="A327" s="83"/>
      <c r="B327" s="83"/>
      <c r="C327" s="112"/>
      <c r="D327" s="112"/>
      <c r="E327" s="112"/>
      <c r="F327" s="112"/>
      <c r="G327" s="112"/>
      <c r="H327" s="116"/>
      <c r="I327" s="116"/>
      <c r="K327" s="116"/>
      <c r="L327" s="116"/>
    </row>
    <row r="328" spans="1:12" ht="15">
      <c r="A328" s="83"/>
      <c r="B328" s="83"/>
      <c r="C328" s="112"/>
      <c r="D328" s="112"/>
      <c r="E328" s="112"/>
      <c r="F328" s="112"/>
      <c r="G328" s="112"/>
      <c r="H328" s="116"/>
      <c r="I328" s="116"/>
      <c r="K328" s="116"/>
      <c r="L328" s="116"/>
    </row>
    <row r="329" spans="1:12" ht="15">
      <c r="A329" s="83"/>
      <c r="B329" s="83"/>
      <c r="C329" s="112"/>
      <c r="D329" s="112"/>
      <c r="E329" s="112"/>
      <c r="F329" s="112"/>
      <c r="G329" s="112"/>
      <c r="H329" s="116"/>
      <c r="I329" s="116"/>
      <c r="K329" s="116"/>
      <c r="L329" s="116"/>
    </row>
    <row r="330" spans="1:12" ht="15">
      <c r="A330" s="83"/>
      <c r="B330" s="83"/>
      <c r="C330" s="112"/>
      <c r="D330" s="112"/>
      <c r="E330" s="112"/>
      <c r="F330" s="112"/>
      <c r="G330" s="112"/>
      <c r="H330" s="113"/>
      <c r="I330" s="113"/>
      <c r="K330" s="113"/>
      <c r="L330" s="113"/>
    </row>
    <row r="331" spans="1:12" ht="15">
      <c r="A331" s="83"/>
      <c r="B331" s="83"/>
      <c r="C331" s="112"/>
      <c r="D331" s="112"/>
      <c r="E331" s="112"/>
      <c r="F331" s="112"/>
      <c r="G331" s="112"/>
      <c r="H331" s="113"/>
      <c r="I331" s="113"/>
      <c r="K331" s="113"/>
      <c r="L331" s="113"/>
    </row>
    <row r="332" spans="1:12" ht="15">
      <c r="A332" s="83"/>
      <c r="B332" s="83"/>
      <c r="C332" s="112"/>
      <c r="D332" s="112"/>
      <c r="E332" s="112"/>
      <c r="F332" s="112"/>
      <c r="G332" s="112"/>
      <c r="H332" s="116"/>
      <c r="I332" s="116"/>
      <c r="K332" s="116"/>
      <c r="L332" s="116"/>
    </row>
    <row r="333" spans="1:12" ht="15">
      <c r="A333" s="83"/>
      <c r="B333" s="83"/>
      <c r="C333" s="112"/>
      <c r="D333" s="112"/>
      <c r="E333" s="112"/>
      <c r="F333" s="112"/>
      <c r="G333" s="112"/>
      <c r="H333" s="116"/>
      <c r="I333" s="116"/>
      <c r="K333" s="116"/>
      <c r="L333" s="116"/>
    </row>
    <row r="334" spans="1:12" ht="15">
      <c r="A334" s="83"/>
      <c r="B334" s="83"/>
      <c r="C334" s="112"/>
      <c r="D334" s="112"/>
      <c r="E334" s="112"/>
      <c r="F334" s="112"/>
      <c r="G334" s="112"/>
      <c r="H334" s="116"/>
      <c r="I334" s="116"/>
      <c r="K334" s="116"/>
      <c r="L334" s="116"/>
    </row>
    <row r="335" spans="1:12" ht="15">
      <c r="A335" s="83"/>
      <c r="B335" s="83"/>
      <c r="C335" s="112"/>
      <c r="D335" s="112"/>
      <c r="E335" s="112"/>
      <c r="F335" s="112"/>
      <c r="G335" s="112"/>
      <c r="H335" s="116"/>
      <c r="I335" s="116"/>
      <c r="K335" s="116"/>
      <c r="L335" s="116"/>
    </row>
    <row r="336" spans="1:12" ht="15">
      <c r="A336" s="83"/>
      <c r="B336" s="83"/>
      <c r="C336" s="112"/>
      <c r="D336" s="112"/>
      <c r="E336" s="112"/>
      <c r="F336" s="112"/>
      <c r="G336" s="112"/>
      <c r="H336" s="113"/>
      <c r="I336" s="113"/>
      <c r="K336" s="113"/>
      <c r="L336" s="113"/>
    </row>
    <row r="337" spans="1:12" ht="15">
      <c r="A337" s="83"/>
      <c r="B337" s="83"/>
      <c r="C337" s="112"/>
      <c r="D337" s="112"/>
      <c r="E337" s="112"/>
      <c r="F337" s="112"/>
      <c r="G337" s="112"/>
      <c r="H337" s="113"/>
      <c r="I337" s="113"/>
      <c r="K337" s="113"/>
      <c r="L337" s="113"/>
    </row>
    <row r="338" spans="1:12" ht="15">
      <c r="A338" s="83"/>
      <c r="B338" s="83"/>
      <c r="C338" s="112"/>
      <c r="D338" s="112"/>
      <c r="E338" s="112"/>
      <c r="F338" s="112"/>
      <c r="G338" s="112"/>
      <c r="H338" s="113"/>
      <c r="I338" s="113"/>
      <c r="K338" s="113"/>
      <c r="L338" s="113"/>
    </row>
    <row r="339" spans="1:12" ht="15">
      <c r="A339" s="85"/>
      <c r="B339" s="85"/>
      <c r="C339" s="81"/>
      <c r="D339" s="81"/>
      <c r="E339" s="81"/>
      <c r="F339" s="81"/>
      <c r="G339" s="81"/>
      <c r="H339" s="82"/>
      <c r="I339" s="82"/>
      <c r="K339" s="82"/>
      <c r="L339" s="82"/>
    </row>
    <row r="340" spans="1:12" ht="15">
      <c r="A340" s="84"/>
      <c r="B340" s="84"/>
      <c r="C340" s="81"/>
      <c r="D340" s="81"/>
      <c r="E340" s="81"/>
      <c r="F340" s="81"/>
      <c r="G340" s="81"/>
      <c r="H340" s="82"/>
      <c r="I340" s="82"/>
      <c r="K340" s="82"/>
      <c r="L340" s="82"/>
    </row>
    <row r="341" spans="1:12" ht="15">
      <c r="A341" s="85"/>
      <c r="B341" s="85"/>
      <c r="C341" s="81"/>
      <c r="D341" s="81"/>
      <c r="E341" s="81"/>
      <c r="F341" s="81"/>
      <c r="G341" s="81"/>
      <c r="H341" s="82"/>
      <c r="I341" s="82"/>
      <c r="K341" s="82"/>
      <c r="L341" s="82"/>
    </row>
    <row r="342" spans="1:12" ht="15">
      <c r="A342" s="85"/>
      <c r="B342" s="85"/>
      <c r="C342" s="81"/>
      <c r="D342" s="81"/>
      <c r="E342" s="81"/>
      <c r="F342" s="81"/>
      <c r="G342" s="81"/>
      <c r="H342" s="82"/>
      <c r="I342" s="82"/>
      <c r="K342" s="82"/>
      <c r="L342" s="82"/>
    </row>
    <row r="343" spans="1:12" ht="15">
      <c r="A343" s="85"/>
      <c r="B343" s="85"/>
      <c r="C343" s="81"/>
      <c r="D343" s="81"/>
      <c r="E343" s="81"/>
      <c r="F343" s="81"/>
      <c r="G343" s="81"/>
      <c r="H343" s="111"/>
      <c r="I343" s="111"/>
      <c r="K343" s="111"/>
      <c r="L343" s="111"/>
    </row>
    <row r="344" spans="1:12" ht="15">
      <c r="A344" s="85"/>
      <c r="B344" s="85"/>
      <c r="C344" s="81"/>
      <c r="D344" s="81"/>
      <c r="E344" s="81"/>
      <c r="F344" s="81"/>
      <c r="G344" s="81"/>
      <c r="H344" s="111"/>
      <c r="I344" s="111"/>
      <c r="K344" s="111"/>
      <c r="L344" s="111"/>
    </row>
    <row r="345" spans="1:12" ht="15">
      <c r="A345" s="85"/>
      <c r="B345" s="85"/>
      <c r="C345" s="81"/>
      <c r="D345" s="81"/>
      <c r="E345" s="81"/>
      <c r="F345" s="81"/>
      <c r="G345" s="81"/>
      <c r="H345" s="82"/>
      <c r="I345" s="82"/>
      <c r="K345" s="82"/>
      <c r="L345" s="82"/>
    </row>
    <row r="346" spans="1:12" ht="15">
      <c r="A346" s="80"/>
      <c r="B346" s="80"/>
      <c r="C346" s="112"/>
      <c r="D346" s="112"/>
      <c r="E346" s="112"/>
      <c r="F346" s="81"/>
      <c r="G346" s="81"/>
      <c r="H346" s="82"/>
      <c r="I346" s="82"/>
      <c r="K346" s="82"/>
      <c r="L346" s="82"/>
    </row>
    <row r="347" spans="1:12" ht="15">
      <c r="A347" s="80"/>
      <c r="B347" s="80"/>
      <c r="C347" s="112"/>
      <c r="D347" s="112"/>
      <c r="E347" s="112"/>
      <c r="F347" s="112"/>
      <c r="G347" s="81"/>
      <c r="H347" s="113"/>
      <c r="I347" s="113"/>
      <c r="K347" s="113"/>
      <c r="L347" s="113"/>
    </row>
    <row r="348" spans="1:12" ht="15">
      <c r="A348" s="83"/>
      <c r="B348" s="83"/>
      <c r="C348" s="81"/>
      <c r="D348" s="81"/>
      <c r="E348" s="81"/>
      <c r="F348" s="81"/>
      <c r="G348" s="81"/>
      <c r="H348" s="111"/>
      <c r="I348" s="111"/>
      <c r="K348" s="111"/>
      <c r="L348" s="111"/>
    </row>
    <row r="349" spans="1:12" ht="15">
      <c r="A349" s="84"/>
      <c r="B349" s="84"/>
      <c r="C349" s="81"/>
      <c r="D349" s="81"/>
      <c r="E349" s="81"/>
      <c r="F349" s="81"/>
      <c r="G349" s="81"/>
      <c r="H349" s="111"/>
      <c r="I349" s="111"/>
      <c r="K349" s="111"/>
      <c r="L349" s="111"/>
    </row>
    <row r="350" spans="1:12" ht="15">
      <c r="A350" s="85"/>
      <c r="B350" s="85"/>
      <c r="C350" s="81"/>
      <c r="D350" s="81"/>
      <c r="E350" s="81"/>
      <c r="F350" s="81"/>
      <c r="G350" s="81"/>
      <c r="H350" s="111"/>
      <c r="I350" s="111"/>
      <c r="K350" s="111"/>
      <c r="L350" s="111"/>
    </row>
    <row r="351" spans="1:12" ht="15">
      <c r="A351" s="85"/>
      <c r="B351" s="85"/>
      <c r="C351" s="81"/>
      <c r="D351" s="81"/>
      <c r="E351" s="81"/>
      <c r="F351" s="81"/>
      <c r="G351" s="81"/>
      <c r="H351" s="111"/>
      <c r="I351" s="111"/>
      <c r="K351" s="111"/>
      <c r="L351" s="111"/>
    </row>
    <row r="352" spans="1:12" ht="15">
      <c r="A352" s="80"/>
      <c r="B352" s="80"/>
      <c r="C352" s="112"/>
      <c r="D352" s="112"/>
      <c r="E352" s="112"/>
      <c r="F352" s="112"/>
      <c r="G352" s="81"/>
      <c r="H352" s="113"/>
      <c r="I352" s="113"/>
      <c r="K352" s="113"/>
      <c r="L352" s="113"/>
    </row>
    <row r="353" spans="1:12" ht="15">
      <c r="A353" s="83"/>
      <c r="B353" s="83"/>
      <c r="C353" s="81"/>
      <c r="D353" s="81"/>
      <c r="E353" s="81"/>
      <c r="F353" s="81"/>
      <c r="G353" s="81"/>
      <c r="H353" s="111"/>
      <c r="I353" s="111"/>
      <c r="K353" s="111"/>
      <c r="L353" s="111"/>
    </row>
    <row r="354" spans="1:12" ht="15">
      <c r="A354" s="84"/>
      <c r="B354" s="84"/>
      <c r="C354" s="81"/>
      <c r="D354" s="81"/>
      <c r="E354" s="81"/>
      <c r="F354" s="81"/>
      <c r="G354" s="81"/>
      <c r="H354" s="111"/>
      <c r="I354" s="111"/>
      <c r="K354" s="111"/>
      <c r="L354" s="111"/>
    </row>
    <row r="355" spans="1:12" ht="15">
      <c r="A355" s="85"/>
      <c r="B355" s="85"/>
      <c r="C355" s="81"/>
      <c r="D355" s="81"/>
      <c r="E355" s="81"/>
      <c r="F355" s="81"/>
      <c r="G355" s="81"/>
      <c r="H355" s="111"/>
      <c r="I355" s="111"/>
      <c r="K355" s="111"/>
      <c r="L355" s="111"/>
    </row>
    <row r="356" spans="1:12" ht="15">
      <c r="A356" s="85"/>
      <c r="B356" s="85"/>
      <c r="C356" s="81"/>
      <c r="D356" s="81"/>
      <c r="E356" s="81"/>
      <c r="F356" s="81"/>
      <c r="G356" s="81"/>
      <c r="H356" s="111"/>
      <c r="I356" s="111"/>
      <c r="K356" s="111"/>
      <c r="L356" s="111"/>
    </row>
    <row r="357" spans="1:12" ht="15">
      <c r="A357" s="110"/>
      <c r="B357" s="110"/>
      <c r="C357" s="81"/>
      <c r="D357" s="81"/>
      <c r="E357" s="81"/>
      <c r="F357" s="81"/>
      <c r="G357" s="81"/>
      <c r="H357" s="111"/>
      <c r="I357" s="111"/>
      <c r="K357" s="111"/>
      <c r="L357" s="111"/>
    </row>
    <row r="358" spans="1:12" ht="15">
      <c r="A358" s="80"/>
      <c r="B358" s="80"/>
      <c r="C358" s="81"/>
      <c r="D358" s="112"/>
      <c r="E358" s="112"/>
      <c r="F358" s="112"/>
      <c r="G358" s="112"/>
      <c r="H358" s="113"/>
      <c r="I358" s="113"/>
      <c r="K358" s="113"/>
      <c r="L358" s="113"/>
    </row>
    <row r="359" spans="1:12" ht="15">
      <c r="A359" s="83"/>
      <c r="B359" s="83"/>
      <c r="C359" s="81"/>
      <c r="D359" s="81"/>
      <c r="E359" s="81"/>
      <c r="F359" s="81"/>
      <c r="G359" s="81"/>
      <c r="H359" s="111"/>
      <c r="I359" s="111"/>
      <c r="K359" s="111"/>
      <c r="L359" s="111"/>
    </row>
    <row r="360" spans="1:12" ht="15">
      <c r="A360" s="110"/>
      <c r="B360" s="110"/>
      <c r="C360" s="81"/>
      <c r="D360" s="81"/>
      <c r="E360" s="81"/>
      <c r="F360" s="81"/>
      <c r="G360" s="81"/>
      <c r="H360" s="111"/>
      <c r="I360" s="111"/>
      <c r="K360" s="111"/>
      <c r="L360" s="111"/>
    </row>
    <row r="361" spans="1:12" ht="15">
      <c r="A361" s="110"/>
      <c r="B361" s="110"/>
      <c r="C361" s="81"/>
      <c r="D361" s="81"/>
      <c r="E361" s="81"/>
      <c r="F361" s="81"/>
      <c r="G361" s="81"/>
      <c r="H361" s="111"/>
      <c r="I361" s="111"/>
      <c r="K361" s="111"/>
      <c r="L361" s="111"/>
    </row>
    <row r="362" spans="1:12" ht="15">
      <c r="A362" s="110"/>
      <c r="B362" s="110"/>
      <c r="C362" s="81"/>
      <c r="D362" s="81"/>
      <c r="E362" s="81"/>
      <c r="F362" s="81"/>
      <c r="G362" s="81"/>
      <c r="H362" s="111"/>
      <c r="I362" s="111"/>
      <c r="K362" s="111"/>
      <c r="L362" s="111"/>
    </row>
    <row r="363" spans="1:12" ht="15">
      <c r="A363" s="83"/>
      <c r="B363" s="83"/>
      <c r="C363" s="81"/>
      <c r="D363" s="112"/>
      <c r="E363" s="112"/>
      <c r="F363" s="112"/>
      <c r="G363" s="112"/>
      <c r="H363" s="82"/>
      <c r="I363" s="82"/>
      <c r="K363" s="82"/>
      <c r="L363" s="82"/>
    </row>
    <row r="364" spans="1:12" ht="15">
      <c r="A364" s="84"/>
      <c r="B364" s="84"/>
      <c r="C364" s="81"/>
      <c r="D364" s="81"/>
      <c r="E364" s="81"/>
      <c r="F364" s="81"/>
      <c r="G364" s="81"/>
      <c r="H364" s="82"/>
      <c r="I364" s="82"/>
      <c r="K364" s="82"/>
      <c r="L364" s="82"/>
    </row>
    <row r="365" spans="1:12" ht="15">
      <c r="A365" s="85"/>
      <c r="B365" s="85"/>
      <c r="C365" s="81"/>
      <c r="D365" s="81"/>
      <c r="E365" s="81"/>
      <c r="F365" s="81"/>
      <c r="G365" s="81"/>
      <c r="H365" s="82"/>
      <c r="I365" s="82"/>
      <c r="K365" s="82"/>
      <c r="L365" s="82"/>
    </row>
    <row r="366" spans="1:12" ht="15">
      <c r="A366" s="85"/>
      <c r="B366" s="85"/>
      <c r="C366" s="81"/>
      <c r="D366" s="81"/>
      <c r="E366" s="81"/>
      <c r="F366" s="81"/>
      <c r="G366" s="81"/>
      <c r="H366" s="82"/>
      <c r="I366" s="82"/>
      <c r="K366" s="82"/>
      <c r="L366" s="82"/>
    </row>
    <row r="367" spans="1:12" ht="15">
      <c r="A367" s="85"/>
      <c r="B367" s="85"/>
      <c r="C367" s="81"/>
      <c r="D367" s="81"/>
      <c r="E367" s="81"/>
      <c r="F367" s="81"/>
      <c r="G367" s="81"/>
      <c r="H367" s="111"/>
      <c r="I367" s="111"/>
      <c r="K367" s="111"/>
      <c r="L367" s="111"/>
    </row>
    <row r="368" spans="1:12" ht="15">
      <c r="A368" s="85"/>
      <c r="B368" s="85"/>
      <c r="C368" s="81"/>
      <c r="D368" s="81"/>
      <c r="E368" s="81"/>
      <c r="F368" s="81"/>
      <c r="G368" s="81"/>
      <c r="H368" s="111"/>
      <c r="I368" s="111"/>
      <c r="K368" s="111"/>
      <c r="L368" s="111"/>
    </row>
    <row r="369" spans="1:12" ht="15">
      <c r="A369" s="80"/>
      <c r="B369" s="80"/>
      <c r="C369" s="81"/>
      <c r="D369" s="81"/>
      <c r="E369" s="81"/>
      <c r="F369" s="112"/>
      <c r="G369" s="112"/>
      <c r="H369" s="113"/>
      <c r="I369" s="113"/>
      <c r="K369" s="113"/>
      <c r="L369" s="113"/>
    </row>
    <row r="370" spans="1:12" ht="15">
      <c r="A370" s="83"/>
      <c r="B370" s="83"/>
      <c r="C370" s="81"/>
      <c r="D370" s="81"/>
      <c r="E370" s="81"/>
      <c r="F370" s="81"/>
      <c r="G370" s="81"/>
      <c r="H370" s="111"/>
      <c r="I370" s="111"/>
      <c r="K370" s="111"/>
      <c r="L370" s="111"/>
    </row>
    <row r="371" spans="1:12" ht="15">
      <c r="A371" s="84"/>
      <c r="B371" s="84"/>
      <c r="C371" s="81"/>
      <c r="D371" s="81"/>
      <c r="E371" s="81"/>
      <c r="F371" s="81"/>
      <c r="G371" s="81"/>
      <c r="H371" s="111"/>
      <c r="I371" s="111"/>
      <c r="K371" s="111"/>
      <c r="L371" s="111"/>
    </row>
    <row r="372" spans="1:12" ht="15">
      <c r="A372" s="85"/>
      <c r="B372" s="85"/>
      <c r="C372" s="81"/>
      <c r="D372" s="81"/>
      <c r="E372" s="81"/>
      <c r="F372" s="81"/>
      <c r="G372" s="81"/>
      <c r="H372" s="111"/>
      <c r="I372" s="111"/>
      <c r="K372" s="111"/>
      <c r="L372" s="111"/>
    </row>
    <row r="373" spans="1:12" ht="15">
      <c r="A373" s="85"/>
      <c r="B373" s="85"/>
      <c r="C373" s="81"/>
      <c r="D373" s="81"/>
      <c r="E373" s="81"/>
      <c r="F373" s="81"/>
      <c r="G373" s="81"/>
      <c r="H373" s="111"/>
      <c r="I373" s="111"/>
      <c r="K373" s="111"/>
      <c r="L373" s="111"/>
    </row>
    <row r="374" spans="1:12" ht="15">
      <c r="A374" s="85"/>
      <c r="B374" s="85"/>
      <c r="C374" s="81"/>
      <c r="D374" s="81"/>
      <c r="E374" s="81"/>
      <c r="F374" s="81"/>
      <c r="G374" s="81"/>
      <c r="H374" s="111"/>
      <c r="I374" s="111"/>
      <c r="K374" s="111"/>
      <c r="L374" s="111"/>
    </row>
    <row r="375" spans="1:12" ht="15">
      <c r="A375" s="85"/>
      <c r="B375" s="85"/>
      <c r="C375" s="81"/>
      <c r="D375" s="81"/>
      <c r="E375" s="81"/>
      <c r="F375" s="81"/>
      <c r="G375" s="81"/>
      <c r="H375" s="111"/>
      <c r="I375" s="111"/>
      <c r="K375" s="111"/>
      <c r="L375" s="111"/>
    </row>
    <row r="376" spans="1:12" ht="15">
      <c r="A376" s="85"/>
      <c r="B376" s="85"/>
      <c r="C376" s="81"/>
      <c r="D376" s="81"/>
      <c r="E376" s="81"/>
      <c r="F376" s="81"/>
      <c r="G376" s="81"/>
      <c r="H376" s="111"/>
      <c r="I376" s="111"/>
      <c r="K376" s="111"/>
      <c r="L376" s="111"/>
    </row>
    <row r="377" spans="1:12" ht="15">
      <c r="A377" s="110"/>
      <c r="B377" s="110"/>
      <c r="C377" s="81"/>
      <c r="D377" s="81"/>
      <c r="E377" s="81"/>
      <c r="F377" s="81"/>
      <c r="G377" s="81"/>
      <c r="H377" s="111"/>
      <c r="I377" s="111"/>
      <c r="K377" s="111"/>
      <c r="L377" s="111"/>
    </row>
    <row r="378" spans="1:12" ht="15">
      <c r="A378" s="110"/>
      <c r="B378" s="110"/>
      <c r="C378" s="81"/>
      <c r="D378" s="81"/>
      <c r="E378" s="81"/>
      <c r="F378" s="81"/>
      <c r="G378" s="81"/>
      <c r="H378" s="111"/>
      <c r="I378" s="111"/>
      <c r="K378" s="111"/>
      <c r="L378" s="111"/>
    </row>
    <row r="379" spans="1:12" ht="15">
      <c r="A379" s="110"/>
      <c r="B379" s="110"/>
      <c r="C379" s="81"/>
      <c r="D379" s="81"/>
      <c r="E379" s="81"/>
      <c r="F379" s="81"/>
      <c r="G379" s="81"/>
      <c r="H379" s="111"/>
      <c r="I379" s="111"/>
      <c r="K379" s="111"/>
      <c r="L379" s="111"/>
    </row>
    <row r="380" spans="1:12" ht="15">
      <c r="A380" s="84"/>
      <c r="B380" s="84"/>
      <c r="C380" s="81"/>
      <c r="D380" s="81"/>
      <c r="E380" s="81"/>
      <c r="F380" s="81"/>
      <c r="G380" s="81"/>
      <c r="H380" s="82"/>
      <c r="I380" s="82"/>
      <c r="K380" s="82"/>
      <c r="L380" s="82"/>
    </row>
    <row r="381" spans="1:12" ht="15">
      <c r="A381" s="119"/>
      <c r="B381" s="119"/>
      <c r="C381" s="81"/>
      <c r="D381" s="81"/>
      <c r="E381" s="81"/>
      <c r="F381" s="81"/>
      <c r="G381" s="120"/>
      <c r="H381" s="82"/>
      <c r="I381" s="82"/>
      <c r="K381" s="82"/>
      <c r="L381" s="82"/>
    </row>
    <row r="382" spans="1:12" ht="15">
      <c r="A382" s="85"/>
      <c r="B382" s="85"/>
      <c r="C382" s="81"/>
      <c r="D382" s="81"/>
      <c r="E382" s="81"/>
      <c r="F382" s="81"/>
      <c r="G382" s="120"/>
      <c r="H382" s="82"/>
      <c r="I382" s="82"/>
      <c r="K382" s="82"/>
      <c r="L382" s="82"/>
    </row>
    <row r="383" spans="1:12" ht="15">
      <c r="A383" s="85"/>
      <c r="B383" s="85"/>
      <c r="C383" s="81"/>
      <c r="D383" s="81"/>
      <c r="E383" s="81"/>
      <c r="F383" s="81"/>
      <c r="G383" s="120"/>
      <c r="H383" s="111"/>
      <c r="I383" s="111"/>
      <c r="K383" s="111"/>
      <c r="L383" s="111"/>
    </row>
    <row r="384" spans="1:12" s="4" customFormat="1" ht="15">
      <c r="A384" s="85"/>
      <c r="B384" s="85"/>
      <c r="C384" s="81"/>
      <c r="D384" s="81"/>
      <c r="E384" s="81"/>
      <c r="F384" s="81"/>
      <c r="G384" s="120"/>
      <c r="H384" s="82"/>
      <c r="I384" s="82"/>
      <c r="K384" s="82"/>
      <c r="L384" s="82"/>
    </row>
    <row r="385" spans="1:12" s="4" customFormat="1" ht="15">
      <c r="A385" s="85"/>
      <c r="B385" s="85"/>
      <c r="C385" s="81"/>
      <c r="D385" s="81"/>
      <c r="E385" s="81"/>
      <c r="F385" s="81"/>
      <c r="G385" s="120"/>
      <c r="H385" s="111"/>
      <c r="I385" s="111"/>
      <c r="K385" s="111"/>
      <c r="L385" s="111"/>
    </row>
    <row r="386" spans="1:12" ht="15">
      <c r="A386" s="84"/>
      <c r="B386" s="84"/>
      <c r="C386" s="81"/>
      <c r="D386" s="81"/>
      <c r="E386" s="81"/>
      <c r="F386" s="81"/>
      <c r="G386" s="81"/>
      <c r="H386" s="82"/>
      <c r="I386" s="82"/>
      <c r="K386" s="82"/>
      <c r="L386" s="82"/>
    </row>
    <row r="387" spans="1:12" ht="15">
      <c r="A387" s="85"/>
      <c r="B387" s="85"/>
      <c r="C387" s="81"/>
      <c r="D387" s="81"/>
      <c r="E387" s="81"/>
      <c r="F387" s="81"/>
      <c r="G387" s="81"/>
      <c r="H387" s="82"/>
      <c r="I387" s="82"/>
      <c r="K387" s="82"/>
      <c r="L387" s="82"/>
    </row>
    <row r="388" spans="1:12" ht="15">
      <c r="A388" s="85"/>
      <c r="B388" s="85"/>
      <c r="C388" s="81"/>
      <c r="D388" s="81"/>
      <c r="E388" s="81"/>
      <c r="F388" s="81"/>
      <c r="G388" s="81"/>
      <c r="H388" s="82"/>
      <c r="I388" s="82"/>
      <c r="K388" s="82"/>
      <c r="L388" s="82"/>
    </row>
    <row r="389" spans="1:12" ht="15">
      <c r="A389" s="85"/>
      <c r="B389" s="85"/>
      <c r="C389" s="81"/>
      <c r="D389" s="81"/>
      <c r="E389" s="81"/>
      <c r="F389" s="81"/>
      <c r="G389" s="81"/>
      <c r="H389" s="111"/>
      <c r="I389" s="111"/>
      <c r="K389" s="111"/>
      <c r="L389" s="111"/>
    </row>
    <row r="390" spans="1:12" ht="15">
      <c r="A390" s="85"/>
      <c r="B390" s="85"/>
      <c r="C390" s="81"/>
      <c r="D390" s="81"/>
      <c r="E390" s="81"/>
      <c r="F390" s="81"/>
      <c r="G390" s="81"/>
      <c r="H390" s="111"/>
      <c r="I390" s="111"/>
      <c r="K390" s="111"/>
      <c r="L390" s="111"/>
    </row>
    <row r="391" spans="1:12" ht="15">
      <c r="A391" s="83"/>
      <c r="B391" s="83"/>
      <c r="C391" s="112"/>
      <c r="D391" s="112"/>
      <c r="E391" s="112"/>
      <c r="F391" s="117"/>
      <c r="G391" s="112"/>
      <c r="H391" s="116"/>
      <c r="I391" s="116"/>
      <c r="K391" s="116"/>
      <c r="L391" s="116"/>
    </row>
    <row r="392" spans="1:12" ht="15">
      <c r="A392" s="83"/>
      <c r="B392" s="83"/>
      <c r="C392" s="112"/>
      <c r="D392" s="112"/>
      <c r="E392" s="112"/>
      <c r="F392" s="117"/>
      <c r="G392" s="112"/>
      <c r="H392" s="116"/>
      <c r="I392" s="116"/>
      <c r="K392" s="116"/>
      <c r="L392" s="116"/>
    </row>
    <row r="393" spans="1:12" ht="15">
      <c r="A393" s="85"/>
      <c r="B393" s="85"/>
      <c r="C393" s="81"/>
      <c r="D393" s="81"/>
      <c r="E393" s="81"/>
      <c r="F393" s="86"/>
      <c r="G393" s="81"/>
      <c r="H393" s="82"/>
      <c r="I393" s="82"/>
      <c r="K393" s="82"/>
      <c r="L393" s="82"/>
    </row>
    <row r="394" spans="1:12" ht="15">
      <c r="A394" s="119"/>
      <c r="B394" s="119"/>
      <c r="C394" s="112"/>
      <c r="D394" s="112"/>
      <c r="E394" s="112"/>
      <c r="F394" s="117"/>
      <c r="G394" s="112"/>
      <c r="H394" s="116"/>
      <c r="I394" s="116"/>
      <c r="K394" s="116"/>
      <c r="L394" s="116"/>
    </row>
    <row r="395" spans="1:12" ht="15">
      <c r="A395" s="85"/>
      <c r="B395" s="85"/>
      <c r="C395" s="81"/>
      <c r="D395" s="81"/>
      <c r="E395" s="81"/>
      <c r="F395" s="86"/>
      <c r="G395" s="81"/>
      <c r="H395" s="82"/>
      <c r="I395" s="82"/>
      <c r="K395" s="82"/>
      <c r="L395" s="82"/>
    </row>
    <row r="396" spans="1:12" ht="15">
      <c r="A396" s="85"/>
      <c r="B396" s="85"/>
      <c r="C396" s="81"/>
      <c r="D396" s="81"/>
      <c r="E396" s="81"/>
      <c r="F396" s="86"/>
      <c r="G396" s="81"/>
      <c r="H396" s="82"/>
      <c r="I396" s="82"/>
      <c r="K396" s="82"/>
      <c r="L396" s="82"/>
    </row>
    <row r="397" spans="1:12" ht="15">
      <c r="A397" s="85"/>
      <c r="B397" s="85"/>
      <c r="C397" s="81"/>
      <c r="D397" s="81"/>
      <c r="E397" s="81"/>
      <c r="F397" s="86"/>
      <c r="G397" s="81"/>
      <c r="H397" s="82"/>
      <c r="I397" s="82"/>
      <c r="K397" s="82"/>
      <c r="L397" s="82"/>
    </row>
    <row r="398" spans="1:12" ht="15">
      <c r="A398" s="85"/>
      <c r="B398" s="85"/>
      <c r="C398" s="81"/>
      <c r="D398" s="81"/>
      <c r="E398" s="81"/>
      <c r="F398" s="86"/>
      <c r="G398" s="81"/>
      <c r="H398" s="82"/>
      <c r="I398" s="82"/>
      <c r="K398" s="82"/>
      <c r="L398" s="82"/>
    </row>
    <row r="399" spans="1:12" ht="15">
      <c r="A399" s="85"/>
      <c r="B399" s="85"/>
      <c r="C399" s="81"/>
      <c r="D399" s="81"/>
      <c r="E399" s="81"/>
      <c r="F399" s="86"/>
      <c r="G399" s="81"/>
      <c r="H399" s="111"/>
      <c r="I399" s="111"/>
      <c r="K399" s="111"/>
      <c r="L399" s="111"/>
    </row>
    <row r="400" spans="1:12" ht="14.25">
      <c r="A400" s="115"/>
      <c r="B400" s="115"/>
      <c r="C400" s="112"/>
      <c r="D400" s="112"/>
      <c r="E400" s="112"/>
      <c r="F400" s="112"/>
      <c r="G400" s="112"/>
      <c r="H400" s="116"/>
      <c r="I400" s="116"/>
      <c r="K400" s="116"/>
      <c r="L400" s="116"/>
    </row>
    <row r="401" spans="1:12" s="4" customFormat="1" ht="15">
      <c r="A401" s="83"/>
      <c r="B401" s="83"/>
      <c r="C401" s="112"/>
      <c r="D401" s="112"/>
      <c r="E401" s="112"/>
      <c r="F401" s="112"/>
      <c r="G401" s="121"/>
      <c r="H401" s="116"/>
      <c r="I401" s="116"/>
      <c r="K401" s="116"/>
      <c r="L401" s="116"/>
    </row>
    <row r="402" spans="1:12" ht="15">
      <c r="A402" s="83"/>
      <c r="B402" s="83"/>
      <c r="C402" s="112"/>
      <c r="D402" s="112"/>
      <c r="E402" s="112"/>
      <c r="F402" s="112"/>
      <c r="G402" s="112"/>
      <c r="H402" s="116"/>
      <c r="I402" s="116"/>
      <c r="K402" s="116"/>
      <c r="L402" s="116"/>
    </row>
    <row r="403" spans="1:12" ht="15">
      <c r="A403" s="85"/>
      <c r="B403" s="85"/>
      <c r="C403" s="81"/>
      <c r="D403" s="81"/>
      <c r="E403" s="81"/>
      <c r="F403" s="81"/>
      <c r="G403" s="81"/>
      <c r="H403" s="82"/>
      <c r="I403" s="82"/>
      <c r="K403" s="82"/>
      <c r="L403" s="82"/>
    </row>
    <row r="404" spans="1:12" ht="15">
      <c r="A404" s="85"/>
      <c r="B404" s="85"/>
      <c r="C404" s="81"/>
      <c r="D404" s="81"/>
      <c r="E404" s="81"/>
      <c r="F404" s="81"/>
      <c r="G404" s="81"/>
      <c r="H404" s="82"/>
      <c r="I404" s="82"/>
      <c r="K404" s="82"/>
      <c r="L404" s="82"/>
    </row>
    <row r="405" spans="1:12" ht="15">
      <c r="A405" s="85"/>
      <c r="B405" s="85"/>
      <c r="C405" s="81"/>
      <c r="D405" s="81"/>
      <c r="E405" s="81"/>
      <c r="F405" s="81"/>
      <c r="G405" s="81"/>
      <c r="H405" s="82"/>
      <c r="I405" s="82"/>
      <c r="K405" s="82"/>
      <c r="L405" s="82"/>
    </row>
    <row r="406" spans="1:12" ht="15">
      <c r="A406" s="85"/>
      <c r="B406" s="85"/>
      <c r="C406" s="81"/>
      <c r="D406" s="81"/>
      <c r="E406" s="81"/>
      <c r="F406" s="81"/>
      <c r="G406" s="81"/>
      <c r="H406" s="111"/>
      <c r="I406" s="111"/>
      <c r="K406" s="111"/>
      <c r="L406" s="111"/>
    </row>
    <row r="407" spans="1:12" ht="15">
      <c r="A407" s="85"/>
      <c r="B407" s="85"/>
      <c r="C407" s="81"/>
      <c r="D407" s="81"/>
      <c r="E407" s="81"/>
      <c r="F407" s="81"/>
      <c r="G407" s="81"/>
      <c r="H407" s="111"/>
      <c r="I407" s="111"/>
      <c r="K407" s="111"/>
      <c r="L407" s="111"/>
    </row>
    <row r="408" spans="1:12" ht="15">
      <c r="A408" s="85"/>
      <c r="B408" s="85"/>
      <c r="C408" s="81"/>
      <c r="D408" s="81"/>
      <c r="E408" s="81"/>
      <c r="F408" s="81"/>
      <c r="G408" s="81"/>
      <c r="H408" s="111"/>
      <c r="I408" s="111"/>
      <c r="K408" s="111"/>
      <c r="L408" s="111"/>
    </row>
    <row r="409" spans="1:12" ht="15">
      <c r="A409" s="85"/>
      <c r="B409" s="85"/>
      <c r="C409" s="81"/>
      <c r="D409" s="81"/>
      <c r="E409" s="81"/>
      <c r="F409" s="81"/>
      <c r="G409" s="81"/>
      <c r="H409" s="111"/>
      <c r="I409" s="111"/>
      <c r="K409" s="111"/>
      <c r="L409" s="111"/>
    </row>
    <row r="410" spans="1:12" ht="15">
      <c r="A410" s="85"/>
      <c r="B410" s="85"/>
      <c r="C410" s="81"/>
      <c r="D410" s="81"/>
      <c r="E410" s="81"/>
      <c r="F410" s="81"/>
      <c r="G410" s="81"/>
      <c r="H410" s="82"/>
      <c r="I410" s="82"/>
      <c r="K410" s="82"/>
      <c r="L410" s="82"/>
    </row>
    <row r="411" spans="1:12" ht="15">
      <c r="A411" s="85"/>
      <c r="B411" s="85"/>
      <c r="C411" s="81"/>
      <c r="D411" s="81"/>
      <c r="E411" s="81"/>
      <c r="F411" s="81"/>
      <c r="G411" s="81"/>
      <c r="H411" s="111"/>
      <c r="I411" s="111"/>
      <c r="K411" s="111"/>
      <c r="L411" s="111"/>
    </row>
    <row r="412" spans="1:12" ht="15">
      <c r="A412" s="85"/>
      <c r="B412" s="85"/>
      <c r="C412" s="81"/>
      <c r="D412" s="81"/>
      <c r="E412" s="81"/>
      <c r="F412" s="81"/>
      <c r="G412" s="81"/>
      <c r="H412" s="111"/>
      <c r="I412" s="111"/>
      <c r="K412" s="111"/>
      <c r="L412" s="111"/>
    </row>
    <row r="413" spans="1:12" ht="15">
      <c r="A413" s="83"/>
      <c r="B413" s="83"/>
      <c r="C413" s="81"/>
      <c r="D413" s="81"/>
      <c r="E413" s="81"/>
      <c r="F413" s="81"/>
      <c r="G413" s="81"/>
      <c r="H413" s="82"/>
      <c r="I413" s="82"/>
      <c r="K413" s="82"/>
      <c r="L413" s="82"/>
    </row>
    <row r="414" spans="1:12" ht="15">
      <c r="A414" s="84"/>
      <c r="B414" s="84"/>
      <c r="C414" s="81"/>
      <c r="D414" s="81"/>
      <c r="E414" s="81"/>
      <c r="F414" s="81"/>
      <c r="G414" s="81"/>
      <c r="H414" s="82"/>
      <c r="I414" s="82"/>
      <c r="K414" s="82"/>
      <c r="L414" s="82"/>
    </row>
    <row r="415" spans="1:12" ht="15">
      <c r="A415" s="85"/>
      <c r="B415" s="85"/>
      <c r="C415" s="81"/>
      <c r="D415" s="81"/>
      <c r="E415" s="81"/>
      <c r="F415" s="81"/>
      <c r="G415" s="81"/>
      <c r="H415" s="82"/>
      <c r="I415" s="82"/>
      <c r="K415" s="82"/>
      <c r="L415" s="82"/>
    </row>
    <row r="416" spans="1:12" ht="15">
      <c r="A416" s="85"/>
      <c r="B416" s="85"/>
      <c r="C416" s="81"/>
      <c r="D416" s="81"/>
      <c r="E416" s="81"/>
      <c r="F416" s="81"/>
      <c r="G416" s="81"/>
      <c r="H416" s="82"/>
      <c r="I416" s="82"/>
      <c r="K416" s="82"/>
      <c r="L416" s="82"/>
    </row>
    <row r="417" spans="1:12" ht="15">
      <c r="A417" s="85"/>
      <c r="B417" s="85"/>
      <c r="C417" s="81"/>
      <c r="D417" s="81"/>
      <c r="E417" s="81"/>
      <c r="F417" s="81"/>
      <c r="G417" s="81"/>
      <c r="H417" s="111"/>
      <c r="I417" s="111"/>
      <c r="K417" s="111"/>
      <c r="L417" s="111"/>
    </row>
    <row r="418" spans="1:12" ht="15">
      <c r="A418" s="85"/>
      <c r="B418" s="85"/>
      <c r="C418" s="81"/>
      <c r="D418" s="81"/>
      <c r="E418" s="81"/>
      <c r="F418" s="81"/>
      <c r="G418" s="81"/>
      <c r="H418" s="111"/>
      <c r="I418" s="111"/>
      <c r="K418" s="111"/>
      <c r="L418" s="111"/>
    </row>
    <row r="419" spans="1:12" ht="15">
      <c r="A419" s="85"/>
      <c r="B419" s="85"/>
      <c r="C419" s="81"/>
      <c r="D419" s="81"/>
      <c r="E419" s="81"/>
      <c r="F419" s="81"/>
      <c r="G419" s="81"/>
      <c r="H419" s="111"/>
      <c r="I419" s="111"/>
      <c r="K419" s="111"/>
      <c r="L419" s="111"/>
    </row>
    <row r="420" spans="1:12" ht="15">
      <c r="A420" s="85"/>
      <c r="B420" s="85"/>
      <c r="C420" s="81"/>
      <c r="D420" s="81"/>
      <c r="E420" s="81"/>
      <c r="F420" s="81"/>
      <c r="G420" s="81"/>
      <c r="H420" s="82"/>
      <c r="I420" s="82"/>
      <c r="K420" s="82"/>
      <c r="L420" s="82"/>
    </row>
    <row r="421" spans="1:12" ht="15">
      <c r="A421" s="85"/>
      <c r="B421" s="85"/>
      <c r="C421" s="81"/>
      <c r="D421" s="81"/>
      <c r="E421" s="81"/>
      <c r="F421" s="81"/>
      <c r="G421" s="81"/>
      <c r="H421" s="111"/>
      <c r="I421" s="111"/>
      <c r="K421" s="111"/>
      <c r="L421" s="111"/>
    </row>
    <row r="422" spans="1:12" ht="15">
      <c r="A422" s="85"/>
      <c r="B422" s="85"/>
      <c r="C422" s="81"/>
      <c r="D422" s="81"/>
      <c r="E422" s="81"/>
      <c r="F422" s="81"/>
      <c r="G422" s="81"/>
      <c r="H422" s="111"/>
      <c r="I422" s="111"/>
      <c r="K422" s="111"/>
      <c r="L422" s="111"/>
    </row>
    <row r="423" spans="1:12" ht="15">
      <c r="A423" s="83"/>
      <c r="B423" s="83"/>
      <c r="C423" s="81"/>
      <c r="D423" s="81"/>
      <c r="E423" s="81"/>
      <c r="F423" s="81"/>
      <c r="G423" s="81"/>
      <c r="H423" s="82"/>
      <c r="I423" s="82"/>
      <c r="K423" s="82"/>
      <c r="L423" s="82"/>
    </row>
    <row r="424" spans="1:12" ht="15">
      <c r="A424" s="84"/>
      <c r="B424" s="84"/>
      <c r="C424" s="81"/>
      <c r="D424" s="81"/>
      <c r="E424" s="81"/>
      <c r="F424" s="81"/>
      <c r="G424" s="81"/>
      <c r="H424" s="82"/>
      <c r="I424" s="82"/>
      <c r="K424" s="82"/>
      <c r="L424" s="82"/>
    </row>
    <row r="425" spans="1:12" ht="15">
      <c r="A425" s="85"/>
      <c r="B425" s="85"/>
      <c r="C425" s="81"/>
      <c r="D425" s="81"/>
      <c r="E425" s="81"/>
      <c r="F425" s="81"/>
      <c r="G425" s="81"/>
      <c r="H425" s="82"/>
      <c r="I425" s="82"/>
      <c r="K425" s="82"/>
      <c r="L425" s="82"/>
    </row>
    <row r="426" spans="1:12" ht="15">
      <c r="A426" s="85"/>
      <c r="B426" s="85"/>
      <c r="C426" s="81"/>
      <c r="D426" s="81"/>
      <c r="E426" s="81"/>
      <c r="F426" s="81"/>
      <c r="G426" s="81"/>
      <c r="H426" s="82"/>
      <c r="I426" s="82"/>
      <c r="K426" s="82"/>
      <c r="L426" s="82"/>
    </row>
    <row r="427" spans="1:12" ht="15">
      <c r="A427" s="85"/>
      <c r="B427" s="85"/>
      <c r="C427" s="81"/>
      <c r="D427" s="81"/>
      <c r="E427" s="81"/>
      <c r="F427" s="81"/>
      <c r="G427" s="81"/>
      <c r="H427" s="111"/>
      <c r="I427" s="111"/>
      <c r="K427" s="111"/>
      <c r="L427" s="111"/>
    </row>
    <row r="428" spans="1:12" ht="15">
      <c r="A428" s="85"/>
      <c r="B428" s="85"/>
      <c r="C428" s="81"/>
      <c r="D428" s="81"/>
      <c r="E428" s="81"/>
      <c r="F428" s="81"/>
      <c r="G428" s="81"/>
      <c r="H428" s="111"/>
      <c r="I428" s="111"/>
      <c r="K428" s="111"/>
      <c r="L428" s="111"/>
    </row>
    <row r="429" spans="1:12" ht="15">
      <c r="A429" s="85"/>
      <c r="B429" s="85"/>
      <c r="C429" s="81"/>
      <c r="D429" s="81"/>
      <c r="E429" s="81"/>
      <c r="F429" s="81"/>
      <c r="G429" s="81"/>
      <c r="H429" s="82"/>
      <c r="I429" s="82"/>
      <c r="K429" s="82"/>
      <c r="L429" s="82"/>
    </row>
    <row r="430" spans="1:12" ht="15">
      <c r="A430" s="85"/>
      <c r="B430" s="85"/>
      <c r="C430" s="81"/>
      <c r="D430" s="81"/>
      <c r="E430" s="81"/>
      <c r="F430" s="81"/>
      <c r="G430" s="81"/>
      <c r="H430" s="111"/>
      <c r="I430" s="111"/>
      <c r="K430" s="111"/>
      <c r="L430" s="111"/>
    </row>
    <row r="431" spans="1:12" ht="15">
      <c r="A431" s="85"/>
      <c r="B431" s="85"/>
      <c r="C431" s="81"/>
      <c r="D431" s="81"/>
      <c r="E431" s="81"/>
      <c r="F431" s="81"/>
      <c r="G431" s="81"/>
      <c r="H431" s="111"/>
      <c r="I431" s="111"/>
      <c r="K431" s="111"/>
      <c r="L431" s="111"/>
    </row>
    <row r="432" spans="1:12" ht="15">
      <c r="A432" s="83"/>
      <c r="B432" s="83"/>
      <c r="C432" s="81"/>
      <c r="D432" s="81"/>
      <c r="E432" s="81"/>
      <c r="F432" s="81"/>
      <c r="G432" s="81"/>
      <c r="H432" s="82"/>
      <c r="I432" s="82"/>
      <c r="K432" s="82"/>
      <c r="L432" s="82"/>
    </row>
    <row r="433" spans="1:12" ht="15">
      <c r="A433" s="84"/>
      <c r="B433" s="84"/>
      <c r="C433" s="81"/>
      <c r="D433" s="81"/>
      <c r="E433" s="81"/>
      <c r="F433" s="81"/>
      <c r="G433" s="81"/>
      <c r="H433" s="82"/>
      <c r="I433" s="82"/>
      <c r="K433" s="82"/>
      <c r="L433" s="82"/>
    </row>
    <row r="434" spans="1:12" ht="15">
      <c r="A434" s="85"/>
      <c r="B434" s="85"/>
      <c r="C434" s="81"/>
      <c r="D434" s="81"/>
      <c r="E434" s="81"/>
      <c r="F434" s="81"/>
      <c r="G434" s="81"/>
      <c r="H434" s="82"/>
      <c r="I434" s="82"/>
      <c r="K434" s="82"/>
      <c r="L434" s="82"/>
    </row>
    <row r="435" spans="1:12" ht="15">
      <c r="A435" s="85"/>
      <c r="B435" s="85"/>
      <c r="C435" s="81"/>
      <c r="D435" s="81"/>
      <c r="E435" s="81"/>
      <c r="F435" s="81"/>
      <c r="G435" s="81"/>
      <c r="H435" s="82"/>
      <c r="I435" s="82"/>
      <c r="K435" s="82"/>
      <c r="L435" s="82"/>
    </row>
    <row r="436" spans="1:12" ht="15">
      <c r="A436" s="85"/>
      <c r="B436" s="85"/>
      <c r="C436" s="81"/>
      <c r="D436" s="81"/>
      <c r="E436" s="81"/>
      <c r="F436" s="81"/>
      <c r="G436" s="81"/>
      <c r="H436" s="111"/>
      <c r="I436" s="111"/>
      <c r="K436" s="111"/>
      <c r="L436" s="111"/>
    </row>
    <row r="437" spans="1:12" ht="15">
      <c r="A437" s="85"/>
      <c r="B437" s="85"/>
      <c r="C437" s="81"/>
      <c r="D437" s="81"/>
      <c r="E437" s="81"/>
      <c r="F437" s="81"/>
      <c r="G437" s="81"/>
      <c r="H437" s="111"/>
      <c r="I437" s="111"/>
      <c r="K437" s="111"/>
      <c r="L437" s="111"/>
    </row>
    <row r="438" spans="1:12" ht="15">
      <c r="A438" s="85"/>
      <c r="B438" s="85"/>
      <c r="C438" s="81"/>
      <c r="D438" s="81"/>
      <c r="E438" s="81"/>
      <c r="F438" s="81"/>
      <c r="G438" s="81"/>
      <c r="H438" s="82"/>
      <c r="I438" s="82"/>
      <c r="K438" s="82"/>
      <c r="L438" s="82"/>
    </row>
    <row r="439" spans="1:12" ht="15">
      <c r="A439" s="85"/>
      <c r="B439" s="85"/>
      <c r="C439" s="81"/>
      <c r="D439" s="81"/>
      <c r="E439" s="81"/>
      <c r="F439" s="81"/>
      <c r="G439" s="81"/>
      <c r="H439" s="111"/>
      <c r="I439" s="111"/>
      <c r="K439" s="111"/>
      <c r="L439" s="111"/>
    </row>
    <row r="440" spans="1:12" ht="15">
      <c r="A440" s="85"/>
      <c r="B440" s="85"/>
      <c r="C440" s="81"/>
      <c r="D440" s="81"/>
      <c r="E440" s="81"/>
      <c r="F440" s="81"/>
      <c r="G440" s="81"/>
      <c r="H440" s="111"/>
      <c r="I440" s="111"/>
      <c r="K440" s="111"/>
      <c r="L440" s="111"/>
    </row>
    <row r="441" spans="1:12" ht="14.25">
      <c r="A441" s="115"/>
      <c r="B441" s="115"/>
      <c r="C441" s="112"/>
      <c r="D441" s="112"/>
      <c r="E441" s="112"/>
      <c r="F441" s="112"/>
      <c r="G441" s="112"/>
      <c r="H441" s="116"/>
      <c r="I441" s="116"/>
      <c r="K441" s="116"/>
      <c r="L441" s="116"/>
    </row>
    <row r="442" spans="1:12" ht="15">
      <c r="A442" s="85"/>
      <c r="B442" s="85"/>
      <c r="C442" s="81"/>
      <c r="D442" s="81"/>
      <c r="E442" s="81"/>
      <c r="F442" s="81"/>
      <c r="G442" s="81"/>
      <c r="H442" s="82"/>
      <c r="I442" s="82"/>
      <c r="K442" s="82"/>
      <c r="L442" s="82"/>
    </row>
    <row r="443" spans="1:12" ht="15">
      <c r="A443" s="85"/>
      <c r="B443" s="85"/>
      <c r="C443" s="81"/>
      <c r="D443" s="81"/>
      <c r="E443" s="81"/>
      <c r="F443" s="81"/>
      <c r="G443" s="81"/>
      <c r="H443" s="82"/>
      <c r="I443" s="82"/>
      <c r="K443" s="82"/>
      <c r="L443" s="82"/>
    </row>
    <row r="444" spans="1:12" ht="15">
      <c r="A444" s="85"/>
      <c r="B444" s="85"/>
      <c r="C444" s="81"/>
      <c r="D444" s="81"/>
      <c r="E444" s="81"/>
      <c r="F444" s="81"/>
      <c r="G444" s="81"/>
      <c r="H444" s="82"/>
      <c r="I444" s="82"/>
      <c r="K444" s="82"/>
      <c r="L444" s="82"/>
    </row>
    <row r="445" spans="1:12" ht="15">
      <c r="A445" s="85"/>
      <c r="B445" s="85"/>
      <c r="C445" s="81"/>
      <c r="D445" s="81"/>
      <c r="E445" s="81"/>
      <c r="F445" s="81"/>
      <c r="G445" s="81"/>
      <c r="H445" s="111"/>
      <c r="I445" s="111"/>
      <c r="K445" s="111"/>
      <c r="L445" s="111"/>
    </row>
    <row r="446" spans="1:12" ht="15">
      <c r="A446" s="85"/>
      <c r="B446" s="85"/>
      <c r="C446" s="81"/>
      <c r="D446" s="81"/>
      <c r="E446" s="81"/>
      <c r="F446" s="81"/>
      <c r="G446" s="81"/>
      <c r="H446" s="111"/>
      <c r="I446" s="111"/>
      <c r="K446" s="111"/>
      <c r="L446" s="111"/>
    </row>
    <row r="447" spans="1:12" ht="15">
      <c r="A447" s="85"/>
      <c r="B447" s="85"/>
      <c r="C447" s="81"/>
      <c r="D447" s="81"/>
      <c r="E447" s="81"/>
      <c r="F447" s="81"/>
      <c r="G447" s="81"/>
      <c r="H447" s="111"/>
      <c r="I447" s="111"/>
      <c r="K447" s="111"/>
      <c r="L447" s="111"/>
    </row>
    <row r="448" spans="1:12" ht="15">
      <c r="A448" s="85"/>
      <c r="B448" s="85"/>
      <c r="C448" s="81"/>
      <c r="D448" s="81"/>
      <c r="E448" s="81"/>
      <c r="F448" s="81"/>
      <c r="G448" s="81"/>
      <c r="H448" s="111"/>
      <c r="I448" s="111"/>
      <c r="K448" s="111"/>
      <c r="L448" s="111"/>
    </row>
    <row r="449" spans="1:12" ht="15">
      <c r="A449" s="85"/>
      <c r="B449" s="85"/>
      <c r="C449" s="81"/>
      <c r="D449" s="81"/>
      <c r="E449" s="81"/>
      <c r="F449" s="81"/>
      <c r="G449" s="81"/>
      <c r="H449" s="82"/>
      <c r="I449" s="82"/>
      <c r="K449" s="82"/>
      <c r="L449" s="82"/>
    </row>
    <row r="450" spans="1:12" ht="15">
      <c r="A450" s="85"/>
      <c r="B450" s="85"/>
      <c r="C450" s="81"/>
      <c r="D450" s="81"/>
      <c r="E450" s="81"/>
      <c r="F450" s="81"/>
      <c r="G450" s="81"/>
      <c r="H450" s="111"/>
      <c r="I450" s="111"/>
      <c r="K450" s="111"/>
      <c r="L450" s="111"/>
    </row>
    <row r="451" spans="1:12" ht="15">
      <c r="A451" s="85"/>
      <c r="B451" s="85"/>
      <c r="C451" s="81"/>
      <c r="D451" s="81"/>
      <c r="E451" s="81"/>
      <c r="F451" s="81"/>
      <c r="G451" s="81"/>
      <c r="H451" s="111"/>
      <c r="I451" s="111"/>
      <c r="K451" s="111"/>
      <c r="L451" s="111"/>
    </row>
    <row r="452" spans="1:12" ht="15">
      <c r="A452" s="84"/>
      <c r="B452" s="84"/>
      <c r="C452" s="81"/>
      <c r="D452" s="81"/>
      <c r="E452" s="81"/>
      <c r="F452" s="86"/>
      <c r="G452" s="81"/>
      <c r="H452" s="82"/>
      <c r="I452" s="82"/>
      <c r="K452" s="82"/>
      <c r="L452" s="82"/>
    </row>
    <row r="453" spans="1:12" ht="15">
      <c r="A453" s="83"/>
      <c r="B453" s="83"/>
      <c r="C453" s="81"/>
      <c r="D453" s="81"/>
      <c r="E453" s="81"/>
      <c r="F453" s="86"/>
      <c r="G453" s="81"/>
      <c r="H453" s="82"/>
      <c r="I453" s="82"/>
      <c r="K453" s="82"/>
      <c r="L453" s="82"/>
    </row>
    <row r="454" spans="1:12" ht="15">
      <c r="A454" s="85"/>
      <c r="B454" s="85"/>
      <c r="C454" s="81"/>
      <c r="D454" s="81"/>
      <c r="E454" s="81"/>
      <c r="F454" s="86"/>
      <c r="G454" s="81"/>
      <c r="H454" s="82"/>
      <c r="I454" s="82"/>
      <c r="K454" s="82"/>
      <c r="L454" s="82"/>
    </row>
    <row r="455" spans="1:12" ht="15">
      <c r="A455" s="85"/>
      <c r="B455" s="85"/>
      <c r="C455" s="81"/>
      <c r="D455" s="81"/>
      <c r="E455" s="81"/>
      <c r="F455" s="86"/>
      <c r="G455" s="81"/>
      <c r="H455" s="82"/>
      <c r="I455" s="82"/>
      <c r="K455" s="82"/>
      <c r="L455" s="82"/>
    </row>
    <row r="456" spans="1:12" ht="15">
      <c r="A456" s="85"/>
      <c r="B456" s="85"/>
      <c r="C456" s="81"/>
      <c r="D456" s="81"/>
      <c r="E456" s="81"/>
      <c r="F456" s="86"/>
      <c r="G456" s="81"/>
      <c r="H456" s="111"/>
      <c r="I456" s="111"/>
      <c r="K456" s="111"/>
      <c r="L456" s="111"/>
    </row>
    <row r="457" spans="1:12" ht="15">
      <c r="A457" s="85"/>
      <c r="B457" s="85"/>
      <c r="C457" s="81"/>
      <c r="D457" s="81"/>
      <c r="E457" s="81"/>
      <c r="F457" s="86"/>
      <c r="G457" s="81"/>
      <c r="H457" s="111"/>
      <c r="I457" s="111"/>
      <c r="K457" s="111"/>
      <c r="L457" s="111"/>
    </row>
    <row r="458" spans="1:12" ht="15">
      <c r="A458" s="85"/>
      <c r="B458" s="85"/>
      <c r="C458" s="81"/>
      <c r="D458" s="81"/>
      <c r="E458" s="81"/>
      <c r="F458" s="86"/>
      <c r="G458" s="81"/>
      <c r="H458" s="111"/>
      <c r="I458" s="111"/>
      <c r="K458" s="111"/>
      <c r="L458" s="111"/>
    </row>
    <row r="459" spans="1:12" ht="15">
      <c r="A459" s="85"/>
      <c r="B459" s="85"/>
      <c r="C459" s="81"/>
      <c r="D459" s="81"/>
      <c r="E459" s="81"/>
      <c r="F459" s="86"/>
      <c r="G459" s="81"/>
      <c r="H459" s="82"/>
      <c r="I459" s="82"/>
      <c r="K459" s="82"/>
      <c r="L459" s="82"/>
    </row>
    <row r="460" spans="1:12" ht="15">
      <c r="A460" s="85"/>
      <c r="B460" s="85"/>
      <c r="C460" s="81"/>
      <c r="D460" s="81"/>
      <c r="E460" s="81"/>
      <c r="F460" s="86"/>
      <c r="G460" s="81"/>
      <c r="H460" s="111"/>
      <c r="I460" s="111"/>
      <c r="K460" s="111"/>
      <c r="L460" s="111"/>
    </row>
    <row r="461" spans="1:12" ht="15">
      <c r="A461" s="85"/>
      <c r="B461" s="85"/>
      <c r="C461" s="81"/>
      <c r="D461" s="81"/>
      <c r="E461" s="81"/>
      <c r="F461" s="86"/>
      <c r="G461" s="81"/>
      <c r="H461" s="111"/>
      <c r="I461" s="111"/>
      <c r="K461" s="111"/>
      <c r="L461" s="111"/>
    </row>
    <row r="462" spans="1:12" ht="14.25">
      <c r="A462" s="80"/>
      <c r="B462" s="80"/>
      <c r="C462" s="112"/>
      <c r="D462" s="112"/>
      <c r="E462" s="112"/>
      <c r="F462" s="112"/>
      <c r="G462" s="112"/>
      <c r="H462" s="116"/>
      <c r="I462" s="116"/>
      <c r="K462" s="116"/>
      <c r="L462" s="116"/>
    </row>
    <row r="463" spans="1:12" ht="15">
      <c r="A463" s="115"/>
      <c r="B463" s="115"/>
      <c r="C463" s="81"/>
      <c r="D463" s="81"/>
      <c r="E463" s="81"/>
      <c r="F463" s="81"/>
      <c r="G463" s="81"/>
      <c r="H463" s="82"/>
      <c r="I463" s="82"/>
      <c r="K463" s="82"/>
      <c r="L463" s="82"/>
    </row>
    <row r="464" spans="1:12" ht="15">
      <c r="A464" s="84"/>
      <c r="B464" s="84"/>
      <c r="C464" s="81"/>
      <c r="D464" s="81"/>
      <c r="E464" s="81"/>
      <c r="F464" s="81"/>
      <c r="G464" s="81"/>
      <c r="H464" s="82"/>
      <c r="I464" s="82"/>
      <c r="K464" s="82"/>
      <c r="L464" s="82"/>
    </row>
    <row r="465" spans="1:12" ht="15">
      <c r="A465" s="83"/>
      <c r="B465" s="83"/>
      <c r="C465" s="81"/>
      <c r="D465" s="81"/>
      <c r="E465" s="81"/>
      <c r="F465" s="81"/>
      <c r="G465" s="81"/>
      <c r="H465" s="82"/>
      <c r="I465" s="82"/>
      <c r="K465" s="82"/>
      <c r="L465" s="82"/>
    </row>
    <row r="466" spans="1:12" ht="15">
      <c r="A466" s="84"/>
      <c r="B466" s="84"/>
      <c r="C466" s="81"/>
      <c r="D466" s="81"/>
      <c r="E466" s="81"/>
      <c r="F466" s="81"/>
      <c r="G466" s="81"/>
      <c r="H466" s="82"/>
      <c r="I466" s="82"/>
      <c r="K466" s="82"/>
      <c r="L466" s="82"/>
    </row>
    <row r="467" spans="1:12" ht="14.25">
      <c r="A467" s="115"/>
      <c r="B467" s="115"/>
      <c r="C467" s="112"/>
      <c r="D467" s="112"/>
      <c r="E467" s="112"/>
      <c r="F467" s="112"/>
      <c r="G467" s="112"/>
      <c r="H467" s="116"/>
      <c r="I467" s="116"/>
      <c r="K467" s="116"/>
      <c r="L467" s="116"/>
    </row>
    <row r="468" spans="1:12" ht="15">
      <c r="A468" s="85"/>
      <c r="B468" s="85"/>
      <c r="C468" s="81"/>
      <c r="D468" s="81"/>
      <c r="E468" s="81"/>
      <c r="F468" s="81"/>
      <c r="G468" s="81"/>
      <c r="H468" s="82"/>
      <c r="I468" s="82"/>
      <c r="K468" s="82"/>
      <c r="L468" s="82"/>
    </row>
    <row r="469" spans="1:12" ht="15">
      <c r="A469" s="85"/>
      <c r="B469" s="85"/>
      <c r="C469" s="81"/>
      <c r="D469" s="81"/>
      <c r="E469" s="81"/>
      <c r="F469" s="81"/>
      <c r="G469" s="81"/>
      <c r="H469" s="111"/>
      <c r="I469" s="111"/>
      <c r="K469" s="111"/>
      <c r="L469" s="111"/>
    </row>
    <row r="470" spans="1:12" ht="14.25">
      <c r="A470" s="115"/>
      <c r="B470" s="115"/>
      <c r="C470" s="112"/>
      <c r="D470" s="112"/>
      <c r="E470" s="112"/>
      <c r="F470" s="112"/>
      <c r="G470" s="112"/>
      <c r="H470" s="116"/>
      <c r="I470" s="116"/>
      <c r="K470" s="116"/>
      <c r="L470" s="116"/>
    </row>
    <row r="471" spans="1:12" ht="15">
      <c r="A471" s="83"/>
      <c r="B471" s="83"/>
      <c r="C471" s="112"/>
      <c r="D471" s="112"/>
      <c r="E471" s="112"/>
      <c r="F471" s="112"/>
      <c r="G471" s="112"/>
      <c r="H471" s="116"/>
      <c r="I471" s="116"/>
      <c r="K471" s="116"/>
      <c r="L471" s="116"/>
    </row>
    <row r="472" spans="1:12" ht="15">
      <c r="A472" s="83"/>
      <c r="B472" s="83"/>
      <c r="C472" s="112"/>
      <c r="D472" s="112"/>
      <c r="E472" s="112"/>
      <c r="F472" s="112"/>
      <c r="G472" s="112"/>
      <c r="H472" s="116"/>
      <c r="I472" s="116"/>
      <c r="K472" s="116"/>
      <c r="L472" s="116"/>
    </row>
    <row r="473" spans="1:12" ht="15">
      <c r="A473" s="83"/>
      <c r="B473" s="83"/>
      <c r="C473" s="81"/>
      <c r="D473" s="81"/>
      <c r="E473" s="81"/>
      <c r="F473" s="81"/>
      <c r="G473" s="81"/>
      <c r="H473" s="82"/>
      <c r="I473" s="82"/>
      <c r="K473" s="82"/>
      <c r="L473" s="82"/>
    </row>
    <row r="474" spans="1:12" ht="15">
      <c r="A474" s="110"/>
      <c r="B474" s="110"/>
      <c r="C474" s="81"/>
      <c r="D474" s="81"/>
      <c r="E474" s="81"/>
      <c r="F474" s="81"/>
      <c r="G474" s="81"/>
      <c r="H474" s="82"/>
      <c r="I474" s="82"/>
      <c r="K474" s="82"/>
      <c r="L474" s="82"/>
    </row>
    <row r="475" spans="1:12" ht="15">
      <c r="A475" s="85"/>
      <c r="B475" s="85"/>
      <c r="C475" s="81"/>
      <c r="D475" s="81"/>
      <c r="E475" s="81"/>
      <c r="F475" s="81"/>
      <c r="G475" s="81"/>
      <c r="H475" s="82"/>
      <c r="I475" s="82"/>
      <c r="K475" s="82"/>
      <c r="L475" s="82"/>
    </row>
    <row r="476" spans="1:12" ht="15">
      <c r="A476" s="85"/>
      <c r="B476" s="85"/>
      <c r="C476" s="81"/>
      <c r="D476" s="81"/>
      <c r="E476" s="81"/>
      <c r="F476" s="81"/>
      <c r="G476" s="81"/>
      <c r="H476" s="82"/>
      <c r="I476" s="82"/>
      <c r="K476" s="82"/>
      <c r="L476" s="82"/>
    </row>
    <row r="477" spans="1:12" ht="15">
      <c r="A477" s="85"/>
      <c r="B477" s="85"/>
      <c r="C477" s="81"/>
      <c r="D477" s="81"/>
      <c r="E477" s="81"/>
      <c r="F477" s="81"/>
      <c r="G477" s="81"/>
      <c r="H477" s="82"/>
      <c r="I477" s="82"/>
      <c r="K477" s="82"/>
      <c r="L477" s="82"/>
    </row>
    <row r="478" spans="1:12" ht="15">
      <c r="A478" s="85"/>
      <c r="B478" s="85"/>
      <c r="C478" s="81"/>
      <c r="D478" s="81"/>
      <c r="E478" s="81"/>
      <c r="F478" s="81"/>
      <c r="G478" s="81"/>
      <c r="H478" s="82"/>
      <c r="I478" s="82"/>
      <c r="K478" s="82"/>
      <c r="L478" s="82"/>
    </row>
    <row r="479" spans="1:12" ht="15">
      <c r="A479" s="85"/>
      <c r="B479" s="85"/>
      <c r="C479" s="81"/>
      <c r="D479" s="81"/>
      <c r="E479" s="81"/>
      <c r="F479" s="81"/>
      <c r="G479" s="81"/>
      <c r="H479" s="82"/>
      <c r="I479" s="82"/>
      <c r="K479" s="82"/>
      <c r="L479" s="82"/>
    </row>
    <row r="480" spans="1:12" ht="15">
      <c r="A480" s="85"/>
      <c r="B480" s="85"/>
      <c r="C480" s="81"/>
      <c r="D480" s="81"/>
      <c r="E480" s="81"/>
      <c r="F480" s="81"/>
      <c r="G480" s="81"/>
      <c r="H480" s="82"/>
      <c r="I480" s="82"/>
      <c r="K480" s="82"/>
      <c r="L480" s="82"/>
    </row>
    <row r="481" spans="1:12" ht="15">
      <c r="A481" s="85"/>
      <c r="B481" s="85"/>
      <c r="C481" s="81"/>
      <c r="D481" s="81"/>
      <c r="E481" s="81"/>
      <c r="F481" s="81"/>
      <c r="G481" s="81"/>
      <c r="H481" s="82"/>
      <c r="I481" s="82"/>
      <c r="K481" s="82"/>
      <c r="L481" s="82"/>
    </row>
    <row r="482" spans="1:12" ht="15">
      <c r="A482" s="85"/>
      <c r="B482" s="85"/>
      <c r="C482" s="81"/>
      <c r="D482" s="81"/>
      <c r="E482" s="81"/>
      <c r="F482" s="81"/>
      <c r="G482" s="81"/>
      <c r="H482" s="82"/>
      <c r="I482" s="82"/>
      <c r="K482" s="82"/>
      <c r="L482" s="82"/>
    </row>
    <row r="483" spans="1:12" ht="15">
      <c r="A483" s="85"/>
      <c r="B483" s="85"/>
      <c r="C483" s="81"/>
      <c r="D483" s="81"/>
      <c r="E483" s="81"/>
      <c r="F483" s="81"/>
      <c r="G483" s="81"/>
      <c r="H483" s="82"/>
      <c r="I483" s="82"/>
      <c r="K483" s="82"/>
      <c r="L483" s="82"/>
    </row>
    <row r="484" spans="1:12" ht="15">
      <c r="A484" s="85"/>
      <c r="B484" s="85"/>
      <c r="C484" s="81"/>
      <c r="D484" s="81"/>
      <c r="E484" s="81"/>
      <c r="F484" s="81"/>
      <c r="G484" s="81"/>
      <c r="H484" s="82"/>
      <c r="I484" s="82"/>
      <c r="K484" s="82"/>
      <c r="L484" s="82"/>
    </row>
    <row r="485" spans="1:12" ht="15">
      <c r="A485" s="85"/>
      <c r="B485" s="85"/>
      <c r="C485" s="81"/>
      <c r="D485" s="81"/>
      <c r="E485" s="81"/>
      <c r="F485" s="81"/>
      <c r="G485" s="81"/>
      <c r="H485" s="82"/>
      <c r="I485" s="82"/>
      <c r="K485" s="82"/>
      <c r="L485" s="82"/>
    </row>
    <row r="486" spans="1:12" ht="15">
      <c r="A486" s="85"/>
      <c r="B486" s="85"/>
      <c r="C486" s="81"/>
      <c r="D486" s="81"/>
      <c r="E486" s="81"/>
      <c r="F486" s="81"/>
      <c r="G486" s="81"/>
      <c r="H486" s="82"/>
      <c r="I486" s="82"/>
      <c r="K486" s="82"/>
      <c r="L486" s="82"/>
    </row>
    <row r="487" spans="1:12" ht="15">
      <c r="A487" s="85"/>
      <c r="B487" s="85"/>
      <c r="C487" s="81"/>
      <c r="D487" s="81"/>
      <c r="E487" s="81"/>
      <c r="F487" s="81"/>
      <c r="G487" s="81"/>
      <c r="H487" s="82"/>
      <c r="I487" s="82"/>
      <c r="K487" s="82"/>
      <c r="L487" s="82"/>
    </row>
    <row r="488" spans="1:12" ht="15">
      <c r="A488" s="85"/>
      <c r="B488" s="85"/>
      <c r="C488" s="81"/>
      <c r="D488" s="81"/>
      <c r="E488" s="81"/>
      <c r="F488" s="81"/>
      <c r="G488" s="81"/>
      <c r="H488" s="82"/>
      <c r="I488" s="82"/>
      <c r="K488" s="82"/>
      <c r="L488" s="82"/>
    </row>
    <row r="489" spans="1:12" ht="15">
      <c r="A489" s="85"/>
      <c r="B489" s="85"/>
      <c r="C489" s="81"/>
      <c r="D489" s="81"/>
      <c r="E489" s="81"/>
      <c r="F489" s="81"/>
      <c r="G489" s="81"/>
      <c r="H489" s="82"/>
      <c r="I489" s="82"/>
      <c r="K489" s="82"/>
      <c r="L489" s="82"/>
    </row>
    <row r="490" spans="1:12" ht="15">
      <c r="A490" s="85"/>
      <c r="B490" s="85"/>
      <c r="C490" s="81"/>
      <c r="D490" s="81"/>
      <c r="E490" s="81"/>
      <c r="F490" s="81"/>
      <c r="G490" s="81"/>
      <c r="H490" s="82"/>
      <c r="I490" s="82"/>
      <c r="K490" s="82"/>
      <c r="L490" s="82"/>
    </row>
    <row r="491" spans="1:12" ht="15">
      <c r="A491" s="85"/>
      <c r="B491" s="85"/>
      <c r="C491" s="81"/>
      <c r="D491" s="81"/>
      <c r="E491" s="81"/>
      <c r="F491" s="81"/>
      <c r="G491" s="81"/>
      <c r="H491" s="82"/>
      <c r="I491" s="82"/>
      <c r="K491" s="82"/>
      <c r="L491" s="82"/>
    </row>
    <row r="492" spans="1:12" ht="15">
      <c r="A492" s="83"/>
      <c r="B492" s="83"/>
      <c r="C492" s="112"/>
      <c r="D492" s="112"/>
      <c r="E492" s="112"/>
      <c r="F492" s="112"/>
      <c r="G492" s="112"/>
      <c r="H492" s="116"/>
      <c r="I492" s="116"/>
      <c r="K492" s="116"/>
      <c r="L492" s="116"/>
    </row>
    <row r="493" spans="1:12" ht="15">
      <c r="A493" s="84"/>
      <c r="B493" s="84"/>
      <c r="C493" s="81"/>
      <c r="D493" s="81"/>
      <c r="E493" s="81"/>
      <c r="F493" s="81"/>
      <c r="G493" s="81"/>
      <c r="H493" s="82"/>
      <c r="I493" s="82"/>
      <c r="K493" s="82"/>
      <c r="L493" s="82"/>
    </row>
    <row r="494" spans="1:12" ht="15">
      <c r="A494" s="85"/>
      <c r="B494" s="85"/>
      <c r="C494" s="81"/>
      <c r="D494" s="81"/>
      <c r="E494" s="81"/>
      <c r="F494" s="81"/>
      <c r="G494" s="81"/>
      <c r="H494" s="82"/>
      <c r="I494" s="82"/>
      <c r="K494" s="82"/>
      <c r="L494" s="82"/>
    </row>
    <row r="495" spans="1:12" ht="15">
      <c r="A495" s="85"/>
      <c r="B495" s="85"/>
      <c r="C495" s="81"/>
      <c r="D495" s="81"/>
      <c r="E495" s="81"/>
      <c r="F495" s="81"/>
      <c r="G495" s="81"/>
      <c r="H495" s="82"/>
      <c r="I495" s="82"/>
      <c r="K495" s="82"/>
      <c r="L495" s="82"/>
    </row>
    <row r="496" spans="1:12" ht="14.25">
      <c r="A496" s="115"/>
      <c r="B496" s="115"/>
      <c r="C496" s="112"/>
      <c r="D496" s="112"/>
      <c r="E496" s="112"/>
      <c r="F496" s="112"/>
      <c r="G496" s="112"/>
      <c r="H496" s="113"/>
      <c r="I496" s="113"/>
      <c r="K496" s="113"/>
      <c r="L496" s="113"/>
    </row>
    <row r="497" spans="1:12" ht="15">
      <c r="A497" s="83"/>
      <c r="B497" s="83"/>
      <c r="C497" s="81"/>
      <c r="D497" s="81"/>
      <c r="E497" s="81"/>
      <c r="F497" s="81"/>
      <c r="G497" s="81"/>
      <c r="H497" s="111"/>
      <c r="I497" s="111"/>
      <c r="K497" s="111"/>
      <c r="L497" s="111"/>
    </row>
    <row r="498" spans="1:12" ht="15">
      <c r="A498" s="85"/>
      <c r="B498" s="85"/>
      <c r="C498" s="81"/>
      <c r="D498" s="81"/>
      <c r="E498" s="81"/>
      <c r="F498" s="81"/>
      <c r="G498" s="81"/>
      <c r="H498" s="111"/>
      <c r="I498" s="111"/>
      <c r="K498" s="111"/>
      <c r="L498" s="111"/>
    </row>
    <row r="499" spans="1:12" ht="15">
      <c r="A499" s="110"/>
      <c r="B499" s="110"/>
      <c r="C499" s="81"/>
      <c r="D499" s="81"/>
      <c r="E499" s="81"/>
      <c r="F499" s="81"/>
      <c r="G499" s="81"/>
      <c r="H499" s="111"/>
      <c r="I499" s="111"/>
      <c r="K499" s="111"/>
      <c r="L499" s="111"/>
    </row>
    <row r="500" spans="1:12" ht="15">
      <c r="A500" s="110"/>
      <c r="B500" s="110"/>
      <c r="C500" s="81"/>
      <c r="D500" s="81"/>
      <c r="E500" s="81"/>
      <c r="F500" s="81"/>
      <c r="G500" s="81"/>
      <c r="H500" s="111"/>
      <c r="I500" s="111"/>
      <c r="K500" s="111"/>
      <c r="L500" s="111"/>
    </row>
    <row r="501" spans="1:12" ht="15">
      <c r="A501" s="110"/>
      <c r="B501" s="110"/>
      <c r="C501" s="81"/>
      <c r="D501" s="81"/>
      <c r="E501" s="81"/>
      <c r="F501" s="81"/>
      <c r="G501" s="81"/>
      <c r="H501" s="111"/>
      <c r="I501" s="111"/>
      <c r="K501" s="111"/>
      <c r="L501" s="111"/>
    </row>
    <row r="502" spans="1:12" ht="15">
      <c r="A502" s="110"/>
      <c r="B502" s="110"/>
      <c r="C502" s="81"/>
      <c r="D502" s="81"/>
      <c r="E502" s="81"/>
      <c r="F502" s="81"/>
      <c r="G502" s="81"/>
      <c r="H502" s="111"/>
      <c r="I502" s="111"/>
      <c r="K502" s="111"/>
      <c r="L502" s="111"/>
    </row>
    <row r="503" spans="1:12" s="6" customFormat="1" ht="15">
      <c r="A503" s="122"/>
      <c r="B503" s="122"/>
      <c r="C503" s="81"/>
      <c r="D503" s="123"/>
      <c r="E503" s="123"/>
      <c r="F503" s="123"/>
      <c r="G503" s="81"/>
      <c r="H503" s="124"/>
      <c r="I503" s="124"/>
      <c r="K503" s="124"/>
      <c r="L503" s="124"/>
    </row>
    <row r="504" spans="1:12" s="6" customFormat="1" ht="15">
      <c r="A504" s="122"/>
      <c r="B504" s="122"/>
      <c r="C504" s="81"/>
      <c r="D504" s="123"/>
      <c r="E504" s="123"/>
      <c r="F504" s="123"/>
      <c r="G504" s="81"/>
      <c r="H504" s="124"/>
      <c r="I504" s="124"/>
      <c r="K504" s="124"/>
      <c r="L504" s="124"/>
    </row>
    <row r="505" spans="1:12" s="6" customFormat="1" ht="15">
      <c r="A505" s="125"/>
      <c r="B505" s="125"/>
      <c r="C505" s="81"/>
      <c r="D505" s="123"/>
      <c r="E505" s="123"/>
      <c r="F505" s="123"/>
      <c r="G505" s="81"/>
      <c r="H505" s="124"/>
      <c r="I505" s="124"/>
      <c r="K505" s="124"/>
      <c r="L505" s="124"/>
    </row>
    <row r="506" spans="1:12" s="6" customFormat="1" ht="15">
      <c r="A506" s="125"/>
      <c r="B506" s="125"/>
      <c r="C506" s="81"/>
      <c r="D506" s="123"/>
      <c r="E506" s="123"/>
      <c r="F506" s="123"/>
      <c r="G506" s="81"/>
      <c r="H506" s="124"/>
      <c r="I506" s="124"/>
      <c r="K506" s="124"/>
      <c r="L506" s="124"/>
    </row>
    <row r="507" spans="1:12" s="6" customFormat="1" ht="15">
      <c r="A507" s="126"/>
      <c r="B507" s="126"/>
      <c r="C507" s="81"/>
      <c r="D507" s="123"/>
      <c r="E507" s="123"/>
      <c r="F507" s="123"/>
      <c r="G507" s="81"/>
      <c r="H507" s="124"/>
      <c r="I507" s="124"/>
      <c r="K507" s="124"/>
      <c r="L507" s="124"/>
    </row>
    <row r="508" spans="1:12" s="6" customFormat="1" ht="15">
      <c r="A508" s="126"/>
      <c r="B508" s="126"/>
      <c r="C508" s="81"/>
      <c r="D508" s="123"/>
      <c r="E508" s="123"/>
      <c r="F508" s="123"/>
      <c r="G508" s="81"/>
      <c r="H508" s="124"/>
      <c r="I508" s="124"/>
      <c r="K508" s="124"/>
      <c r="L508" s="124"/>
    </row>
    <row r="509" spans="1:12" s="6" customFormat="1" ht="15">
      <c r="A509" s="127"/>
      <c r="B509" s="127"/>
      <c r="C509" s="81"/>
      <c r="D509" s="123"/>
      <c r="E509" s="123"/>
      <c r="F509" s="123"/>
      <c r="G509" s="81"/>
      <c r="H509" s="128"/>
      <c r="I509" s="128"/>
      <c r="K509" s="128"/>
      <c r="L509" s="128"/>
    </row>
    <row r="510" spans="1:12" s="6" customFormat="1" ht="15">
      <c r="A510" s="126"/>
      <c r="B510" s="126"/>
      <c r="C510" s="81"/>
      <c r="D510" s="123"/>
      <c r="E510" s="123"/>
      <c r="F510" s="123"/>
      <c r="G510" s="81"/>
      <c r="H510" s="128"/>
      <c r="I510" s="128"/>
      <c r="K510" s="128"/>
      <c r="L510" s="128"/>
    </row>
    <row r="511" spans="1:12" s="6" customFormat="1" ht="15">
      <c r="A511" s="126"/>
      <c r="B511" s="126"/>
      <c r="C511" s="81"/>
      <c r="D511" s="123"/>
      <c r="E511" s="123"/>
      <c r="F511" s="123"/>
      <c r="G511" s="81"/>
      <c r="H511" s="128"/>
      <c r="I511" s="128"/>
      <c r="K511" s="128"/>
      <c r="L511" s="128"/>
    </row>
    <row r="512" spans="1:12" s="6" customFormat="1" ht="15">
      <c r="A512" s="126"/>
      <c r="B512" s="126"/>
      <c r="C512" s="81"/>
      <c r="D512" s="123"/>
      <c r="E512" s="123"/>
      <c r="F512" s="123"/>
      <c r="G512" s="81"/>
      <c r="H512" s="128"/>
      <c r="I512" s="128"/>
      <c r="K512" s="128"/>
      <c r="L512" s="128"/>
    </row>
    <row r="513" spans="1:12" s="6" customFormat="1" ht="15">
      <c r="A513" s="126"/>
      <c r="B513" s="126"/>
      <c r="C513" s="81"/>
      <c r="D513" s="123"/>
      <c r="E513" s="123"/>
      <c r="F513" s="123"/>
      <c r="G513" s="81"/>
      <c r="H513" s="124"/>
      <c r="I513" s="124"/>
      <c r="K513" s="124"/>
      <c r="L513" s="124"/>
    </row>
    <row r="514" spans="1:12" s="6" customFormat="1" ht="15">
      <c r="A514" s="126"/>
      <c r="B514" s="126"/>
      <c r="C514" s="81"/>
      <c r="D514" s="123"/>
      <c r="E514" s="123"/>
      <c r="F514" s="123"/>
      <c r="G514" s="81"/>
      <c r="H514" s="128"/>
      <c r="I514" s="128"/>
      <c r="K514" s="128"/>
      <c r="L514" s="128"/>
    </row>
    <row r="515" spans="1:12" s="6" customFormat="1" ht="15">
      <c r="A515" s="126"/>
      <c r="B515" s="126"/>
      <c r="C515" s="81"/>
      <c r="D515" s="123"/>
      <c r="E515" s="123"/>
      <c r="F515" s="123"/>
      <c r="G515" s="81"/>
      <c r="H515" s="128"/>
      <c r="I515" s="128"/>
      <c r="K515" s="128"/>
      <c r="L515" s="128"/>
    </row>
    <row r="516" spans="1:12" s="4" customFormat="1" ht="14.25">
      <c r="A516" s="80"/>
      <c r="B516" s="80"/>
      <c r="C516" s="112"/>
      <c r="D516" s="112"/>
      <c r="E516" s="112"/>
      <c r="F516" s="112"/>
      <c r="G516" s="112"/>
      <c r="H516" s="116"/>
      <c r="I516" s="116"/>
      <c r="K516" s="116"/>
      <c r="L516" s="116"/>
    </row>
    <row r="517" spans="1:12" ht="14.25">
      <c r="A517" s="115"/>
      <c r="B517" s="115"/>
      <c r="C517" s="112"/>
      <c r="D517" s="112"/>
      <c r="E517" s="112"/>
      <c r="F517" s="112"/>
      <c r="G517" s="112"/>
      <c r="H517" s="116"/>
      <c r="I517" s="116"/>
      <c r="K517" s="116"/>
      <c r="L517" s="116"/>
    </row>
    <row r="518" spans="1:12" ht="15">
      <c r="A518" s="83"/>
      <c r="B518" s="83"/>
      <c r="C518" s="112"/>
      <c r="D518" s="112"/>
      <c r="E518" s="112"/>
      <c r="F518" s="129"/>
      <c r="G518" s="112"/>
      <c r="H518" s="116"/>
      <c r="I518" s="116"/>
      <c r="K518" s="116"/>
      <c r="L518" s="116"/>
    </row>
    <row r="519" spans="1:12" ht="15">
      <c r="A519" s="83"/>
      <c r="B519" s="83"/>
      <c r="C519" s="81"/>
      <c r="D519" s="81"/>
      <c r="E519" s="81"/>
      <c r="F519" s="130"/>
      <c r="G519" s="81"/>
      <c r="H519" s="82"/>
      <c r="I519" s="82"/>
      <c r="K519" s="82"/>
      <c r="L519" s="82"/>
    </row>
    <row r="520" spans="1:12" ht="15">
      <c r="A520" s="84"/>
      <c r="B520" s="84"/>
      <c r="C520" s="81"/>
      <c r="D520" s="81"/>
      <c r="E520" s="81"/>
      <c r="F520" s="130"/>
      <c r="G520" s="81"/>
      <c r="H520" s="82"/>
      <c r="I520" s="82"/>
      <c r="K520" s="82"/>
      <c r="L520" s="82"/>
    </row>
    <row r="521" spans="1:12" ht="14.25">
      <c r="A521" s="115"/>
      <c r="B521" s="115"/>
      <c r="C521" s="112"/>
      <c r="D521" s="112"/>
      <c r="E521" s="112"/>
      <c r="F521" s="112"/>
      <c r="G521" s="112"/>
      <c r="H521" s="116"/>
      <c r="I521" s="116"/>
      <c r="K521" s="116"/>
      <c r="L521" s="116"/>
    </row>
    <row r="522" spans="1:12" ht="14.25">
      <c r="A522" s="115"/>
      <c r="B522" s="115"/>
      <c r="C522" s="112"/>
      <c r="D522" s="112"/>
      <c r="E522" s="112"/>
      <c r="F522" s="112"/>
      <c r="G522" s="112"/>
      <c r="H522" s="116"/>
      <c r="I522" s="116"/>
      <c r="K522" s="116"/>
      <c r="L522" s="116"/>
    </row>
    <row r="523" spans="1:12" ht="15">
      <c r="A523" s="83"/>
      <c r="B523" s="83"/>
      <c r="C523" s="81"/>
      <c r="D523" s="81"/>
      <c r="E523" s="81"/>
      <c r="F523" s="81"/>
      <c r="G523" s="81"/>
      <c r="H523" s="82"/>
      <c r="I523" s="82"/>
      <c r="K523" s="82"/>
      <c r="L523" s="82"/>
    </row>
    <row r="524" spans="1:12" ht="15">
      <c r="A524" s="83"/>
      <c r="B524" s="83"/>
      <c r="C524" s="81"/>
      <c r="D524" s="81"/>
      <c r="E524" s="81"/>
      <c r="F524" s="81"/>
      <c r="G524" s="81"/>
      <c r="H524" s="82"/>
      <c r="I524" s="82"/>
      <c r="K524" s="82"/>
      <c r="L524" s="82"/>
    </row>
    <row r="525" spans="1:12" ht="15">
      <c r="A525" s="84"/>
      <c r="B525" s="84"/>
      <c r="C525" s="81"/>
      <c r="D525" s="81"/>
      <c r="E525" s="81"/>
      <c r="F525" s="81"/>
      <c r="G525" s="81"/>
      <c r="H525" s="82"/>
      <c r="I525" s="82"/>
      <c r="K525" s="82"/>
      <c r="L525" s="82"/>
    </row>
    <row r="526" spans="1:12" ht="14.25">
      <c r="A526" s="80"/>
      <c r="B526" s="80"/>
      <c r="C526" s="112"/>
      <c r="D526" s="112"/>
      <c r="E526" s="112"/>
      <c r="F526" s="131"/>
      <c r="G526" s="112"/>
      <c r="H526" s="116"/>
      <c r="I526" s="116"/>
      <c r="K526" s="116"/>
      <c r="L526" s="116"/>
    </row>
    <row r="527" spans="1:12" ht="14.25">
      <c r="A527" s="80"/>
      <c r="B527" s="80"/>
      <c r="C527" s="112"/>
      <c r="D527" s="112"/>
      <c r="E527" s="112"/>
      <c r="F527" s="112"/>
      <c r="G527" s="112"/>
      <c r="H527" s="116"/>
      <c r="I527" s="116"/>
      <c r="K527" s="116"/>
      <c r="L527" s="116"/>
    </row>
    <row r="528" spans="1:12" ht="14.25">
      <c r="A528" s="80"/>
      <c r="B528" s="80"/>
      <c r="C528" s="112"/>
      <c r="D528" s="112"/>
      <c r="E528" s="112"/>
      <c r="F528" s="112"/>
      <c r="G528" s="112"/>
      <c r="H528" s="116"/>
      <c r="I528" s="116"/>
      <c r="K528" s="116"/>
      <c r="L528" s="116"/>
    </row>
    <row r="529" spans="1:12" ht="15">
      <c r="A529" s="83"/>
      <c r="B529" s="83"/>
      <c r="C529" s="81"/>
      <c r="D529" s="81"/>
      <c r="E529" s="81"/>
      <c r="F529" s="81"/>
      <c r="G529" s="81"/>
      <c r="H529" s="82"/>
      <c r="I529" s="82"/>
      <c r="K529" s="82"/>
      <c r="L529" s="82"/>
    </row>
    <row r="530" spans="1:12" ht="15">
      <c r="A530" s="84"/>
      <c r="B530" s="84"/>
      <c r="C530" s="81"/>
      <c r="D530" s="81"/>
      <c r="E530" s="81"/>
      <c r="F530" s="81"/>
      <c r="G530" s="81"/>
      <c r="H530" s="82"/>
      <c r="I530" s="82"/>
      <c r="K530" s="82"/>
      <c r="L530" s="82"/>
    </row>
    <row r="531" spans="1:12" ht="15">
      <c r="A531" s="85"/>
      <c r="B531" s="85"/>
      <c r="C531" s="81"/>
      <c r="D531" s="81"/>
      <c r="E531" s="81"/>
      <c r="F531" s="81"/>
      <c r="G531" s="81"/>
      <c r="H531" s="82"/>
      <c r="I531" s="82"/>
      <c r="K531" s="82"/>
      <c r="L531" s="82"/>
    </row>
    <row r="532" spans="1:12" ht="15">
      <c r="A532" s="85"/>
      <c r="B532" s="85"/>
      <c r="C532" s="81"/>
      <c r="D532" s="81"/>
      <c r="E532" s="81"/>
      <c r="F532" s="81"/>
      <c r="G532" s="81"/>
      <c r="H532" s="82"/>
      <c r="I532" s="82"/>
      <c r="K532" s="82"/>
      <c r="L532" s="82"/>
    </row>
    <row r="533" spans="1:12" ht="15">
      <c r="A533" s="85"/>
      <c r="B533" s="85"/>
      <c r="C533" s="81"/>
      <c r="D533" s="81"/>
      <c r="E533" s="81"/>
      <c r="F533" s="81"/>
      <c r="G533" s="81"/>
      <c r="H533" s="82"/>
      <c r="I533" s="82"/>
      <c r="K533" s="82"/>
      <c r="L533" s="82"/>
    </row>
    <row r="534" spans="1:12" ht="15">
      <c r="A534" s="117"/>
      <c r="B534" s="117"/>
      <c r="C534" s="81"/>
      <c r="D534" s="81"/>
      <c r="E534" s="81"/>
      <c r="F534" s="81"/>
      <c r="G534" s="81"/>
      <c r="H534" s="82"/>
      <c r="I534" s="82"/>
      <c r="K534" s="82"/>
      <c r="L534" s="82"/>
    </row>
    <row r="535" spans="1:12" ht="15">
      <c r="A535" s="85"/>
      <c r="B535" s="85"/>
      <c r="C535" s="81"/>
      <c r="D535" s="81"/>
      <c r="E535" s="81"/>
      <c r="F535" s="81"/>
      <c r="G535" s="81"/>
      <c r="H535" s="82"/>
      <c r="I535" s="82"/>
      <c r="K535" s="82"/>
      <c r="L535" s="82"/>
    </row>
    <row r="536" spans="1:12" ht="15">
      <c r="A536" s="85"/>
      <c r="B536" s="85"/>
      <c r="C536" s="81"/>
      <c r="D536" s="81"/>
      <c r="E536" s="81"/>
      <c r="F536" s="81"/>
      <c r="G536" s="81"/>
      <c r="H536" s="82"/>
      <c r="I536" s="82"/>
      <c r="K536" s="82"/>
      <c r="L536" s="82"/>
    </row>
    <row r="537" spans="1:12" ht="15">
      <c r="A537" s="85"/>
      <c r="B537" s="85"/>
      <c r="C537" s="81"/>
      <c r="D537" s="81"/>
      <c r="E537" s="81"/>
      <c r="F537" s="81"/>
      <c r="G537" s="81"/>
      <c r="H537" s="82"/>
      <c r="I537" s="82"/>
      <c r="K537" s="82"/>
      <c r="L537" s="82"/>
    </row>
    <row r="538" spans="1:12" s="4" customFormat="1" ht="15">
      <c r="A538" s="80"/>
      <c r="B538" s="80"/>
      <c r="C538" s="81"/>
      <c r="D538" s="81"/>
      <c r="E538" s="81"/>
      <c r="F538" s="81"/>
      <c r="G538" s="81"/>
      <c r="H538" s="82"/>
      <c r="I538" s="82"/>
      <c r="K538" s="82"/>
      <c r="L538" s="82"/>
    </row>
    <row r="539" spans="1:12" s="4" customFormat="1" ht="15">
      <c r="A539" s="83"/>
      <c r="B539" s="83"/>
      <c r="C539" s="81"/>
      <c r="D539" s="81"/>
      <c r="E539" s="81"/>
      <c r="F539" s="132"/>
      <c r="G539" s="81"/>
      <c r="H539" s="82"/>
      <c r="I539" s="82"/>
      <c r="K539" s="82"/>
      <c r="L539" s="82"/>
    </row>
    <row r="540" spans="1:12" s="4" customFormat="1" ht="15">
      <c r="A540" s="84"/>
      <c r="B540" s="84"/>
      <c r="C540" s="81"/>
      <c r="D540" s="81"/>
      <c r="E540" s="81"/>
      <c r="F540" s="81"/>
      <c r="G540" s="81"/>
      <c r="H540" s="82"/>
      <c r="I540" s="82"/>
      <c r="K540" s="82"/>
      <c r="L540" s="82"/>
    </row>
    <row r="541" spans="1:12" s="4" customFormat="1" ht="15">
      <c r="A541" s="85"/>
      <c r="B541" s="85"/>
      <c r="C541" s="81"/>
      <c r="D541" s="81"/>
      <c r="E541" s="81"/>
      <c r="F541" s="81"/>
      <c r="G541" s="81"/>
      <c r="H541" s="82"/>
      <c r="I541" s="82"/>
      <c r="K541" s="82"/>
      <c r="L541" s="82"/>
    </row>
    <row r="542" spans="1:12" s="4" customFormat="1" ht="15">
      <c r="A542" s="85"/>
      <c r="B542" s="85"/>
      <c r="C542" s="81"/>
      <c r="D542" s="81"/>
      <c r="E542" s="81"/>
      <c r="F542" s="81"/>
      <c r="G542" s="81"/>
      <c r="H542" s="82"/>
      <c r="I542" s="82"/>
      <c r="K542" s="82"/>
      <c r="L542" s="82"/>
    </row>
    <row r="543" spans="1:12" s="4" customFormat="1" ht="15">
      <c r="A543" s="85"/>
      <c r="B543" s="85"/>
      <c r="C543" s="81"/>
      <c r="D543" s="81"/>
      <c r="E543" s="81"/>
      <c r="F543" s="81"/>
      <c r="G543" s="81"/>
      <c r="H543" s="82"/>
      <c r="I543" s="82"/>
      <c r="K543" s="82"/>
      <c r="L543" s="82"/>
    </row>
    <row r="544" spans="1:12" ht="15">
      <c r="A544" s="87"/>
      <c r="B544" s="87"/>
      <c r="C544" s="87"/>
      <c r="D544" s="133"/>
      <c r="E544" s="133"/>
      <c r="F544" s="87"/>
      <c r="G544" s="87"/>
      <c r="H544" s="134"/>
      <c r="I544" s="134"/>
      <c r="K544" s="134"/>
      <c r="L544" s="134"/>
    </row>
    <row r="545" spans="1:12" ht="15">
      <c r="A545" s="87"/>
      <c r="B545" s="87"/>
      <c r="C545" s="87"/>
      <c r="D545" s="133"/>
      <c r="E545" s="133"/>
      <c r="F545" s="87"/>
      <c r="G545" s="87"/>
      <c r="H545" s="134"/>
      <c r="I545" s="134"/>
      <c r="K545" s="134"/>
      <c r="L545" s="134"/>
    </row>
    <row r="546" spans="1:12" ht="15">
      <c r="A546" s="87"/>
      <c r="B546" s="87"/>
      <c r="C546" s="87"/>
      <c r="D546" s="133"/>
      <c r="E546" s="133"/>
      <c r="F546" s="87"/>
      <c r="G546" s="87"/>
      <c r="H546" s="135"/>
      <c r="I546" s="135"/>
      <c r="K546" s="135"/>
      <c r="L546" s="135"/>
    </row>
    <row r="547" spans="1:12" ht="15">
      <c r="A547" s="87"/>
      <c r="B547" s="87"/>
      <c r="C547" s="87"/>
      <c r="D547" s="133"/>
      <c r="E547" s="133"/>
      <c r="F547" s="87"/>
      <c r="G547" s="87"/>
      <c r="H547" s="134"/>
      <c r="I547" s="134"/>
      <c r="K547" s="134"/>
      <c r="L547" s="134"/>
    </row>
    <row r="548" spans="1:12" ht="15">
      <c r="A548" s="87"/>
      <c r="B548" s="87"/>
      <c r="C548" s="87"/>
      <c r="D548" s="133"/>
      <c r="E548" s="133"/>
      <c r="F548" s="87"/>
      <c r="G548" s="87"/>
      <c r="H548" s="134"/>
      <c r="I548" s="134"/>
      <c r="K548" s="134"/>
      <c r="L548" s="134"/>
    </row>
    <row r="549" spans="1:12" ht="15">
      <c r="A549" s="87"/>
      <c r="B549" s="87"/>
      <c r="C549" s="87"/>
      <c r="D549" s="133"/>
      <c r="E549" s="133"/>
      <c r="F549" s="87"/>
      <c r="G549" s="87"/>
      <c r="H549" s="134"/>
      <c r="I549" s="134"/>
      <c r="K549" s="134"/>
      <c r="L549" s="134"/>
    </row>
    <row r="550" spans="1:12" ht="12.75">
      <c r="A550" s="88"/>
      <c r="B550" s="88"/>
      <c r="C550" s="88"/>
      <c r="D550" s="136"/>
      <c r="E550" s="136"/>
      <c r="F550" s="88"/>
      <c r="G550" s="88"/>
      <c r="H550" s="56"/>
      <c r="I550" s="56"/>
      <c r="K550" s="56"/>
      <c r="L550" s="56"/>
    </row>
    <row r="551" spans="1:12" ht="12.75">
      <c r="A551" s="88"/>
      <c r="B551" s="88"/>
      <c r="C551" s="88"/>
      <c r="D551" s="136"/>
      <c r="E551" s="136"/>
      <c r="F551" s="88"/>
      <c r="G551" s="88"/>
      <c r="H551" s="56"/>
      <c r="I551" s="56"/>
      <c r="K551" s="56"/>
      <c r="L551" s="56"/>
    </row>
    <row r="552" spans="1:12" ht="12.75">
      <c r="A552" s="88"/>
      <c r="B552" s="88"/>
      <c r="C552" s="88"/>
      <c r="D552" s="136"/>
      <c r="E552" s="136"/>
      <c r="F552" s="88"/>
      <c r="G552" s="88"/>
      <c r="H552" s="56"/>
      <c r="I552" s="56"/>
      <c r="K552" s="56"/>
      <c r="L552" s="56"/>
    </row>
    <row r="553" spans="1:12" ht="12.75">
      <c r="A553" s="88"/>
      <c r="B553" s="88"/>
      <c r="C553" s="88"/>
      <c r="D553" s="136"/>
      <c r="E553" s="136"/>
      <c r="F553" s="88"/>
      <c r="G553" s="88"/>
      <c r="H553" s="56"/>
      <c r="I553" s="56"/>
      <c r="K553" s="56"/>
      <c r="L553" s="56"/>
    </row>
    <row r="554" spans="1:12" ht="12.75">
      <c r="A554" s="88"/>
      <c r="B554" s="88"/>
      <c r="C554" s="88"/>
      <c r="D554" s="136"/>
      <c r="E554" s="136"/>
      <c r="F554" s="88"/>
      <c r="G554" s="88"/>
      <c r="H554" s="56"/>
      <c r="I554" s="56"/>
      <c r="K554" s="56"/>
      <c r="L554" s="56"/>
    </row>
    <row r="555" spans="1:12" ht="12.75">
      <c r="A555" s="88"/>
      <c r="B555" s="88"/>
      <c r="C555" s="88"/>
      <c r="D555" s="136"/>
      <c r="E555" s="136"/>
      <c r="F555" s="88"/>
      <c r="G555" s="88"/>
      <c r="H555" s="56"/>
      <c r="I555" s="56"/>
      <c r="K555" s="56"/>
      <c r="L555" s="56"/>
    </row>
    <row r="556" spans="1:12" ht="12.75">
      <c r="A556" s="88"/>
      <c r="B556" s="88"/>
      <c r="C556" s="88"/>
      <c r="D556" s="136"/>
      <c r="E556" s="136"/>
      <c r="F556" s="88"/>
      <c r="G556" s="88"/>
      <c r="H556" s="56"/>
      <c r="I556" s="56"/>
      <c r="K556" s="56"/>
      <c r="L556" s="56"/>
    </row>
    <row r="557" spans="1:12" ht="12.75">
      <c r="A557" s="88"/>
      <c r="B557" s="88"/>
      <c r="C557" s="88"/>
      <c r="D557" s="136"/>
      <c r="E557" s="136"/>
      <c r="F557" s="88"/>
      <c r="G557" s="88"/>
      <c r="H557" s="56"/>
      <c r="I557" s="56"/>
      <c r="K557" s="56"/>
      <c r="L557" s="56"/>
    </row>
    <row r="558" spans="1:12" ht="12.75">
      <c r="A558" s="88"/>
      <c r="B558" s="88"/>
      <c r="C558" s="88"/>
      <c r="D558" s="136"/>
      <c r="E558" s="136"/>
      <c r="F558" s="88"/>
      <c r="G558" s="88"/>
      <c r="H558" s="56"/>
      <c r="I558" s="56"/>
      <c r="K558" s="56"/>
      <c r="L558" s="56"/>
    </row>
    <row r="559" spans="1:12" ht="12.75">
      <c r="A559" s="88"/>
      <c r="B559" s="88"/>
      <c r="C559" s="88"/>
      <c r="D559" s="136"/>
      <c r="E559" s="136"/>
      <c r="F559" s="88"/>
      <c r="G559" s="88"/>
      <c r="H559" s="56"/>
      <c r="I559" s="56"/>
      <c r="K559" s="56"/>
      <c r="L559" s="56"/>
    </row>
    <row r="560" spans="1:12" ht="12.75">
      <c r="A560" s="88"/>
      <c r="B560" s="88"/>
      <c r="C560" s="88"/>
      <c r="D560" s="136"/>
      <c r="E560" s="136"/>
      <c r="F560" s="88"/>
      <c r="G560" s="88"/>
      <c r="H560" s="56"/>
      <c r="I560" s="56"/>
      <c r="K560" s="56"/>
      <c r="L560" s="56"/>
    </row>
    <row r="561" spans="1:12" ht="12.75">
      <c r="A561" s="88"/>
      <c r="B561" s="88"/>
      <c r="C561" s="88"/>
      <c r="D561" s="136"/>
      <c r="E561" s="136"/>
      <c r="F561" s="88"/>
      <c r="G561" s="88"/>
      <c r="H561" s="56"/>
      <c r="I561" s="56"/>
      <c r="K561" s="56"/>
      <c r="L561" s="56"/>
    </row>
    <row r="562" spans="1:12" ht="12.75">
      <c r="A562" s="88"/>
      <c r="B562" s="88"/>
      <c r="C562" s="88"/>
      <c r="D562" s="136"/>
      <c r="E562" s="136"/>
      <c r="F562" s="88"/>
      <c r="G562" s="88"/>
      <c r="H562" s="56"/>
      <c r="I562" s="56"/>
      <c r="K562" s="56"/>
      <c r="L562" s="56"/>
    </row>
    <row r="563" spans="1:12" ht="12.75">
      <c r="A563" s="88"/>
      <c r="B563" s="88"/>
      <c r="C563" s="88"/>
      <c r="D563" s="136"/>
      <c r="E563" s="136"/>
      <c r="F563" s="88"/>
      <c r="G563" s="88"/>
      <c r="H563" s="56"/>
      <c r="I563" s="56"/>
      <c r="K563" s="56"/>
      <c r="L563" s="56"/>
    </row>
    <row r="564" spans="1:12" ht="12.75">
      <c r="A564" s="88"/>
      <c r="B564" s="88"/>
      <c r="C564" s="88"/>
      <c r="D564" s="136"/>
      <c r="E564" s="136"/>
      <c r="F564" s="88"/>
      <c r="G564" s="88"/>
      <c r="H564" s="56"/>
      <c r="I564" s="56"/>
      <c r="K564" s="56"/>
      <c r="L564" s="56"/>
    </row>
    <row r="565" spans="1:12" ht="12.75">
      <c r="A565" s="88"/>
      <c r="B565" s="88"/>
      <c r="C565" s="88"/>
      <c r="D565" s="136"/>
      <c r="E565" s="136"/>
      <c r="F565" s="88"/>
      <c r="G565" s="88"/>
      <c r="H565" s="56"/>
      <c r="I565" s="56"/>
      <c r="K565" s="56"/>
      <c r="L565" s="56"/>
    </row>
    <row r="566" spans="1:12" ht="12.75">
      <c r="A566" s="88"/>
      <c r="B566" s="88"/>
      <c r="C566" s="88"/>
      <c r="D566" s="136"/>
      <c r="E566" s="136"/>
      <c r="F566" s="88"/>
      <c r="G566" s="88"/>
      <c r="H566" s="56"/>
      <c r="I566" s="56"/>
      <c r="K566" s="56"/>
      <c r="L566" s="56"/>
    </row>
    <row r="567" spans="1:12" ht="12.75">
      <c r="A567" s="88"/>
      <c r="B567" s="88"/>
      <c r="C567" s="88"/>
      <c r="D567" s="136"/>
      <c r="E567" s="136"/>
      <c r="F567" s="88"/>
      <c r="G567" s="88"/>
      <c r="H567" s="56"/>
      <c r="I567" s="56"/>
      <c r="K567" s="56"/>
      <c r="L567" s="56"/>
    </row>
    <row r="568" spans="1:12" ht="12.75">
      <c r="A568" s="88"/>
      <c r="B568" s="88"/>
      <c r="C568" s="88"/>
      <c r="D568" s="136"/>
      <c r="E568" s="136"/>
      <c r="F568" s="88"/>
      <c r="G568" s="88"/>
      <c r="H568" s="56"/>
      <c r="I568" s="56"/>
      <c r="K568" s="56"/>
      <c r="L568" s="56"/>
    </row>
    <row r="569" spans="1:12" ht="12.75">
      <c r="A569" s="88"/>
      <c r="B569" s="88"/>
      <c r="C569" s="88"/>
      <c r="D569" s="136"/>
      <c r="E569" s="136"/>
      <c r="F569" s="88"/>
      <c r="G569" s="88"/>
      <c r="H569" s="56"/>
      <c r="I569" s="56"/>
      <c r="K569" s="56"/>
      <c r="L569" s="56"/>
    </row>
    <row r="570" spans="1:12" ht="12.75">
      <c r="A570" s="88"/>
      <c r="B570" s="88"/>
      <c r="C570" s="88"/>
      <c r="D570" s="136"/>
      <c r="E570" s="136"/>
      <c r="F570" s="88"/>
      <c r="G570" s="88"/>
      <c r="H570" s="56"/>
      <c r="I570" s="56"/>
      <c r="K570" s="56"/>
      <c r="L570" s="56"/>
    </row>
    <row r="571" spans="1:12" ht="12.75">
      <c r="A571" s="88"/>
      <c r="B571" s="88"/>
      <c r="C571" s="88"/>
      <c r="D571" s="136"/>
      <c r="E571" s="136"/>
      <c r="F571" s="88"/>
      <c r="G571" s="88"/>
      <c r="H571" s="56"/>
      <c r="I571" s="56"/>
      <c r="K571" s="56"/>
      <c r="L571" s="56"/>
    </row>
    <row r="572" spans="1:12" ht="12.75">
      <c r="A572" s="88"/>
      <c r="B572" s="88"/>
      <c r="C572" s="88"/>
      <c r="D572" s="136"/>
      <c r="E572" s="136"/>
      <c r="F572" s="88"/>
      <c r="G572" s="88"/>
      <c r="H572" s="56"/>
      <c r="I572" s="56"/>
      <c r="K572" s="56"/>
      <c r="L572" s="56"/>
    </row>
    <row r="573" spans="1:12" ht="12.75">
      <c r="A573" s="88"/>
      <c r="B573" s="88"/>
      <c r="C573" s="88"/>
      <c r="D573" s="136"/>
      <c r="E573" s="136"/>
      <c r="F573" s="88"/>
      <c r="G573" s="88"/>
      <c r="H573" s="56"/>
      <c r="I573" s="56"/>
      <c r="K573" s="56"/>
      <c r="L573" s="56"/>
    </row>
    <row r="574" spans="1:12" ht="12.75">
      <c r="A574" s="4"/>
      <c r="B574" s="4"/>
      <c r="D574" s="137"/>
      <c r="E574" s="137"/>
      <c r="F574" s="4"/>
      <c r="G574" s="4"/>
      <c r="H574" s="138"/>
      <c r="I574" s="138"/>
      <c r="K574" s="138"/>
      <c r="L574" s="138"/>
    </row>
    <row r="575" spans="1:12" ht="12.75">
      <c r="A575" s="4"/>
      <c r="B575" s="4"/>
      <c r="D575" s="137"/>
      <c r="E575" s="137"/>
      <c r="F575" s="4"/>
      <c r="G575" s="4"/>
      <c r="H575" s="138"/>
      <c r="I575" s="138"/>
      <c r="K575" s="138"/>
      <c r="L575" s="138"/>
    </row>
    <row r="576" spans="1:12" ht="12.75">
      <c r="A576" s="4"/>
      <c r="B576" s="4"/>
      <c r="D576" s="137"/>
      <c r="E576" s="137"/>
      <c r="F576" s="4"/>
      <c r="G576" s="4"/>
      <c r="H576" s="138"/>
      <c r="I576" s="138"/>
      <c r="K576" s="138"/>
      <c r="L576" s="138"/>
    </row>
  </sheetData>
  <sheetProtection/>
  <mergeCells count="20">
    <mergeCell ref="N25:O25"/>
    <mergeCell ref="P25:Q25"/>
    <mergeCell ref="D19:H19"/>
    <mergeCell ref="D20:H20"/>
    <mergeCell ref="D21:I21"/>
    <mergeCell ref="D22:I22"/>
    <mergeCell ref="A23:I23"/>
    <mergeCell ref="A25:A26"/>
    <mergeCell ref="C25:G25"/>
    <mergeCell ref="H25:J25"/>
    <mergeCell ref="D2:I2"/>
    <mergeCell ref="D3:J3"/>
    <mergeCell ref="D4:K4"/>
    <mergeCell ref="D5:J5"/>
    <mergeCell ref="D6:I6"/>
    <mergeCell ref="D18:I18"/>
    <mergeCell ref="E14:J14"/>
    <mergeCell ref="E15:K15"/>
    <mergeCell ref="E16:J16"/>
    <mergeCell ref="E17:J17"/>
  </mergeCells>
  <printOptions/>
  <pageMargins left="0.4330708661417323" right="0.2362204724409449" top="0.5511811023622047" bottom="0.15748031496062992" header="0.31496062992125984" footer="0.31496062992125984"/>
  <pageSetup firstPageNumber="127" useFirstPageNumber="1" horizontalDpi="600" verticalDpi="600" orientation="portrait" paperSize="9" scale="80" r:id="rId1"/>
  <rowBreaks count="1" manualBreakCount="1">
    <brk id="28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572"/>
  <sheetViews>
    <sheetView view="pageBreakPreview" zoomScale="60" zoomScaleNormal="81" workbookViewId="0" topLeftCell="A14">
      <selection activeCell="H22" sqref="H22"/>
    </sheetView>
  </sheetViews>
  <sheetFormatPr defaultColWidth="9.00390625" defaultRowHeight="12.75"/>
  <cols>
    <col min="1" max="1" width="50.125" style="1" customWidth="1"/>
    <col min="2" max="2" width="5.625" style="1" hidden="1" customWidth="1"/>
    <col min="3" max="3" width="11.00390625" style="4" hidden="1" customWidth="1"/>
    <col min="4" max="4" width="11.125" style="2" customWidth="1"/>
    <col min="5" max="5" width="12.75390625" style="2" customWidth="1"/>
    <col min="6" max="6" width="17.375" style="1" hidden="1" customWidth="1"/>
    <col min="7" max="7" width="9.25390625" style="1" hidden="1" customWidth="1"/>
    <col min="8" max="8" width="16.375" style="5" customWidth="1"/>
    <col min="9" max="9" width="13.25390625" style="5" hidden="1" customWidth="1"/>
    <col min="10" max="10" width="14.253906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96"/>
    </row>
    <row r="2" spans="4:9" s="8" customFormat="1" ht="15" customHeight="1" hidden="1">
      <c r="D2" s="515" t="s">
        <v>63</v>
      </c>
      <c r="E2" s="516"/>
      <c r="F2" s="516"/>
      <c r="G2" s="516"/>
      <c r="H2" s="516"/>
      <c r="I2" s="516"/>
    </row>
    <row r="3" spans="4:10" s="8" customFormat="1" ht="12.75" customHeight="1" hidden="1">
      <c r="D3" s="517" t="s">
        <v>208</v>
      </c>
      <c r="E3" s="518"/>
      <c r="F3" s="518"/>
      <c r="G3" s="518"/>
      <c r="H3" s="518"/>
      <c r="I3" s="518"/>
      <c r="J3" s="518"/>
    </row>
    <row r="4" spans="4:11" s="8" customFormat="1" ht="15" customHeight="1" hidden="1">
      <c r="D4" s="515"/>
      <c r="E4" s="519"/>
      <c r="F4" s="519"/>
      <c r="G4" s="519"/>
      <c r="H4" s="519"/>
      <c r="I4" s="519"/>
      <c r="J4" s="519"/>
      <c r="K4" s="519"/>
    </row>
    <row r="5" spans="4:10" s="8" customFormat="1" ht="15" customHeight="1" hidden="1">
      <c r="D5" s="515" t="s">
        <v>412</v>
      </c>
      <c r="E5" s="519"/>
      <c r="F5" s="519"/>
      <c r="G5" s="519"/>
      <c r="H5" s="519"/>
      <c r="I5" s="519"/>
      <c r="J5" s="519"/>
    </row>
    <row r="6" spans="4:9" s="8" customFormat="1" ht="15" customHeight="1" hidden="1">
      <c r="D6" s="520" t="s">
        <v>426</v>
      </c>
      <c r="E6" s="519"/>
      <c r="F6" s="519"/>
      <c r="G6" s="519"/>
      <c r="H6" s="519"/>
      <c r="I6" s="519"/>
    </row>
    <row r="7" spans="1:10" s="8" customFormat="1" ht="15" customHeight="1" hidden="1">
      <c r="A7" s="268"/>
      <c r="B7" s="268"/>
      <c r="C7" s="268"/>
      <c r="D7" s="269"/>
      <c r="E7" s="267"/>
      <c r="F7" s="267"/>
      <c r="G7" s="267"/>
      <c r="H7" s="267"/>
      <c r="I7" s="267"/>
      <c r="J7" s="268"/>
    </row>
    <row r="8" spans="1:10" s="8" customFormat="1" ht="15" customHeight="1" hidden="1">
      <c r="A8" s="268"/>
      <c r="B8" s="268"/>
      <c r="C8" s="268"/>
      <c r="D8" s="269"/>
      <c r="E8" s="267"/>
      <c r="F8" s="267"/>
      <c r="G8" s="267"/>
      <c r="H8" s="267"/>
      <c r="I8" s="267"/>
      <c r="J8" s="268"/>
    </row>
    <row r="9" spans="1:10" s="8" customFormat="1" ht="15" customHeight="1" hidden="1">
      <c r="A9" s="268"/>
      <c r="B9" s="268"/>
      <c r="C9" s="268"/>
      <c r="D9" s="269"/>
      <c r="E9" s="267"/>
      <c r="F9" s="267"/>
      <c r="G9" s="267"/>
      <c r="H9" s="267"/>
      <c r="I9" s="267"/>
      <c r="J9" s="268"/>
    </row>
    <row r="10" spans="1:10" s="8" customFormat="1" ht="15" customHeight="1" hidden="1">
      <c r="A10" s="268"/>
      <c r="B10" s="268"/>
      <c r="C10" s="268"/>
      <c r="D10" s="269"/>
      <c r="E10" s="267"/>
      <c r="F10" s="267"/>
      <c r="G10" s="267"/>
      <c r="H10" s="267"/>
      <c r="I10" s="267"/>
      <c r="J10" s="268"/>
    </row>
    <row r="11" spans="1:11" s="8" customFormat="1" ht="12.75" customHeight="1" hidden="1">
      <c r="A11" s="268"/>
      <c r="B11" s="268"/>
      <c r="C11" s="268"/>
      <c r="D11" s="269"/>
      <c r="E11" s="268"/>
      <c r="F11" s="268"/>
      <c r="G11" s="282"/>
      <c r="H11" s="268"/>
      <c r="I11" s="268"/>
      <c r="J11" s="267"/>
      <c r="K11" s="261"/>
    </row>
    <row r="12" spans="1:10" s="8" customFormat="1" ht="15" customHeight="1" hidden="1">
      <c r="A12" s="268"/>
      <c r="B12" s="268"/>
      <c r="C12" s="268"/>
      <c r="D12" s="269"/>
      <c r="E12" s="268"/>
      <c r="F12" s="268"/>
      <c r="G12" s="282"/>
      <c r="H12" s="268"/>
      <c r="I12" s="268"/>
      <c r="J12" s="268"/>
    </row>
    <row r="13" spans="1:10" s="8" customFormat="1" ht="15" customHeight="1" hidden="1">
      <c r="A13" s="283"/>
      <c r="B13" s="283"/>
      <c r="C13" s="283"/>
      <c r="D13" s="284" t="s">
        <v>32</v>
      </c>
      <c r="E13" s="284"/>
      <c r="F13" s="284"/>
      <c r="G13" s="285"/>
      <c r="H13" s="283"/>
      <c r="I13" s="283"/>
      <c r="J13" s="268"/>
    </row>
    <row r="14" spans="1:12" s="8" customFormat="1" ht="21" customHeight="1">
      <c r="A14" s="283"/>
      <c r="B14" s="283"/>
      <c r="C14" s="283"/>
      <c r="D14" s="499" t="s">
        <v>260</v>
      </c>
      <c r="E14" s="499"/>
      <c r="F14" s="499"/>
      <c r="G14" s="499"/>
      <c r="H14" s="499"/>
      <c r="I14" s="499"/>
      <c r="J14" s="500"/>
      <c r="K14" s="25"/>
      <c r="L14" s="25"/>
    </row>
    <row r="15" spans="1:10" s="8" customFormat="1" ht="15" customHeight="1">
      <c r="A15" s="283"/>
      <c r="B15" s="283"/>
      <c r="C15" s="283"/>
      <c r="D15" s="499" t="s">
        <v>208</v>
      </c>
      <c r="E15" s="500"/>
      <c r="F15" s="500"/>
      <c r="G15" s="500"/>
      <c r="H15" s="500"/>
      <c r="I15" s="500"/>
      <c r="J15" s="500"/>
    </row>
    <row r="16" spans="1:12" s="8" customFormat="1" ht="15" customHeight="1">
      <c r="A16" s="283"/>
      <c r="B16" s="283"/>
      <c r="C16" s="283"/>
      <c r="D16" s="499" t="s">
        <v>435</v>
      </c>
      <c r="E16" s="500"/>
      <c r="F16" s="500"/>
      <c r="G16" s="500"/>
      <c r="H16" s="500"/>
      <c r="I16" s="500"/>
      <c r="J16" s="500"/>
      <c r="K16" s="103">
        <f>6940436.62-341231.83</f>
        <v>6599204.79</v>
      </c>
      <c r="L16" s="7"/>
    </row>
    <row r="17" spans="1:12" s="8" customFormat="1" ht="19.5" customHeight="1">
      <c r="A17" s="283"/>
      <c r="B17" s="283"/>
      <c r="C17" s="283"/>
      <c r="D17" s="499" t="s">
        <v>595</v>
      </c>
      <c r="E17" s="499"/>
      <c r="F17" s="499"/>
      <c r="G17" s="500"/>
      <c r="H17" s="500"/>
      <c r="I17" s="500"/>
      <c r="J17" s="500"/>
      <c r="K17" s="103"/>
      <c r="L17" s="7"/>
    </row>
    <row r="18" spans="1:10" s="8" customFormat="1" ht="18.75">
      <c r="A18" s="283"/>
      <c r="B18" s="283"/>
      <c r="C18" s="283"/>
      <c r="D18" s="526"/>
      <c r="E18" s="526"/>
      <c r="F18" s="526"/>
      <c r="G18" s="526"/>
      <c r="H18" s="526"/>
      <c r="I18" s="526"/>
      <c r="J18" s="268"/>
    </row>
    <row r="19" spans="1:21" ht="69" customHeight="1">
      <c r="A19" s="527" t="s">
        <v>499</v>
      </c>
      <c r="B19" s="527"/>
      <c r="C19" s="527"/>
      <c r="D19" s="527"/>
      <c r="E19" s="527"/>
      <c r="F19" s="527"/>
      <c r="G19" s="527"/>
      <c r="H19" s="527"/>
      <c r="I19" s="527"/>
      <c r="J19" s="503"/>
      <c r="K19" s="1"/>
      <c r="L19" s="1"/>
      <c r="T19" s="220">
        <f>H24+152.1</f>
        <v>15657.749999999998</v>
      </c>
      <c r="U19" s="220">
        <f>I24+305.5</f>
        <v>6904.7</v>
      </c>
    </row>
    <row r="20" spans="1:12" ht="1.5" customHeight="1" hidden="1">
      <c r="A20" s="348"/>
      <c r="B20" s="348"/>
      <c r="C20" s="349"/>
      <c r="D20" s="350"/>
      <c r="E20" s="350"/>
      <c r="F20" s="351"/>
      <c r="G20" s="351"/>
      <c r="H20" s="352"/>
      <c r="I20" s="352"/>
      <c r="J20" s="286"/>
      <c r="K20" s="56"/>
      <c r="L20" s="56"/>
    </row>
    <row r="21" spans="1:17" ht="48" customHeight="1">
      <c r="A21" s="510" t="s">
        <v>158</v>
      </c>
      <c r="B21" s="49"/>
      <c r="C21" s="512" t="s">
        <v>92</v>
      </c>
      <c r="D21" s="513"/>
      <c r="E21" s="513"/>
      <c r="F21" s="513"/>
      <c r="G21" s="514"/>
      <c r="H21" s="528" t="s">
        <v>596</v>
      </c>
      <c r="I21" s="529"/>
      <c r="J21" s="530"/>
      <c r="K21" s="445" t="s">
        <v>135</v>
      </c>
      <c r="L21" s="175" t="s">
        <v>135</v>
      </c>
      <c r="N21" s="522" t="s">
        <v>58</v>
      </c>
      <c r="O21" s="523"/>
      <c r="P21" s="522" t="s">
        <v>59</v>
      </c>
      <c r="Q21" s="523"/>
    </row>
    <row r="22" spans="1:17" ht="63" customHeight="1">
      <c r="A22" s="511"/>
      <c r="B22" s="49"/>
      <c r="C22" s="48" t="s">
        <v>93</v>
      </c>
      <c r="D22" s="353" t="s">
        <v>90</v>
      </c>
      <c r="E22" s="48" t="s">
        <v>89</v>
      </c>
      <c r="F22" s="48" t="s">
        <v>117</v>
      </c>
      <c r="G22" s="48" t="s">
        <v>118</v>
      </c>
      <c r="H22" s="48">
        <v>2023</v>
      </c>
      <c r="I22" s="48">
        <v>2021</v>
      </c>
      <c r="J22" s="49">
        <v>2024</v>
      </c>
      <c r="K22" s="445">
        <v>2018</v>
      </c>
      <c r="L22" s="175">
        <v>2019</v>
      </c>
      <c r="N22" s="39">
        <v>2018</v>
      </c>
      <c r="O22" s="39">
        <v>2019</v>
      </c>
      <c r="P22" s="39">
        <v>2018</v>
      </c>
      <c r="Q22" s="39">
        <v>2019</v>
      </c>
    </row>
    <row r="23" spans="1:17" s="3" customFormat="1" ht="15.75" customHeight="1">
      <c r="A23" s="49">
        <v>1</v>
      </c>
      <c r="B23" s="49"/>
      <c r="C23" s="354">
        <v>2</v>
      </c>
      <c r="D23" s="49">
        <v>3</v>
      </c>
      <c r="E23" s="49">
        <v>4</v>
      </c>
      <c r="F23" s="49">
        <v>5</v>
      </c>
      <c r="G23" s="49">
        <v>6</v>
      </c>
      <c r="H23" s="49">
        <v>7</v>
      </c>
      <c r="I23" s="49">
        <v>7</v>
      </c>
      <c r="J23" s="457"/>
      <c r="K23" s="446">
        <v>7</v>
      </c>
      <c r="L23" s="109">
        <v>7</v>
      </c>
      <c r="N23" s="185"/>
      <c r="O23" s="185"/>
      <c r="P23" s="185"/>
      <c r="Q23" s="185"/>
    </row>
    <row r="24" spans="1:17" s="4" customFormat="1" ht="15.75">
      <c r="A24" s="344" t="s">
        <v>21</v>
      </c>
      <c r="B24" s="344"/>
      <c r="C24" s="355" t="s">
        <v>190</v>
      </c>
      <c r="D24" s="355"/>
      <c r="E24" s="355"/>
      <c r="F24" s="355"/>
      <c r="G24" s="356"/>
      <c r="H24" s="357">
        <f>H25+H101+H112+H127+H133+H159+H215+H223+H246+H252+H258</f>
        <v>15505.649999999998</v>
      </c>
      <c r="I24" s="357">
        <f>I25+I101+I112+I133+I159+I215+I223+I246+I252+I258</f>
        <v>6599.2</v>
      </c>
      <c r="J24" s="357">
        <f>J25+J101+J112+J127+J133+J159+J215+J223+J246+J252+J258</f>
        <v>10411.150000000001</v>
      </c>
      <c r="K24" s="447">
        <f>K25+K101+K112+K133+K159+K215+K223+K246+K252+K258</f>
        <v>8657.599999999999</v>
      </c>
      <c r="L24" s="176">
        <f>L25+L101+L112+L133+L159+L215+L223+L246+L252+L258</f>
        <v>8689.2</v>
      </c>
      <c r="N24" s="186">
        <f>H24-K24</f>
        <v>6848.049999999999</v>
      </c>
      <c r="O24" s="186">
        <f>I24-L24</f>
        <v>-2090.000000000001</v>
      </c>
      <c r="P24" s="186">
        <f>H24/K24*100</f>
        <v>179.09871095915727</v>
      </c>
      <c r="Q24" s="186">
        <f>I24/L24*100</f>
        <v>75.94715278736822</v>
      </c>
    </row>
    <row r="25" spans="1:17" s="4" customFormat="1" ht="15.75">
      <c r="A25" s="344" t="s">
        <v>14</v>
      </c>
      <c r="B25" s="344"/>
      <c r="C25" s="355" t="s">
        <v>190</v>
      </c>
      <c r="D25" s="355" t="s">
        <v>159</v>
      </c>
      <c r="E25" s="355"/>
      <c r="F25" s="355"/>
      <c r="G25" s="356"/>
      <c r="H25" s="357">
        <f>H26+H37+H75+H80+H70</f>
        <v>4834.61</v>
      </c>
      <c r="I25" s="357">
        <f>I26+I37+I75+I80+I70</f>
        <v>2828.1</v>
      </c>
      <c r="J25" s="357">
        <f>J26+J37+J75+J80+J70</f>
        <v>5058.6</v>
      </c>
      <c r="K25" s="447">
        <f>K26+K37+K75+K80+K70</f>
        <v>3771.7000000000003</v>
      </c>
      <c r="L25" s="176">
        <f>L26+L37+L75+L80+L70</f>
        <v>3771.7000000000003</v>
      </c>
      <c r="N25" s="186">
        <f aca="true" t="shared" si="0" ref="N25:O99">H25-K25</f>
        <v>1062.9099999999994</v>
      </c>
      <c r="O25" s="186">
        <f t="shared" si="0"/>
        <v>-943.6000000000004</v>
      </c>
      <c r="P25" s="186">
        <f aca="true" t="shared" si="1" ref="P25:Q99">H25/K25*100</f>
        <v>128.18119150515682</v>
      </c>
      <c r="Q25" s="186">
        <f t="shared" si="1"/>
        <v>74.98210356072858</v>
      </c>
    </row>
    <row r="26" spans="1:17" ht="52.5" customHeight="1">
      <c r="A26" s="358" t="s">
        <v>38</v>
      </c>
      <c r="B26" s="358"/>
      <c r="C26" s="355" t="s">
        <v>190</v>
      </c>
      <c r="D26" s="355" t="s">
        <v>159</v>
      </c>
      <c r="E26" s="355" t="s">
        <v>160</v>
      </c>
      <c r="F26" s="355"/>
      <c r="G26" s="356"/>
      <c r="H26" s="357">
        <f aca="true" t="shared" si="2" ref="H26:L27">H27</f>
        <v>564.51</v>
      </c>
      <c r="I26" s="357">
        <f t="shared" si="2"/>
        <v>700</v>
      </c>
      <c r="J26" s="357">
        <f t="shared" si="2"/>
        <v>846.3</v>
      </c>
      <c r="K26" s="447">
        <f t="shared" si="2"/>
        <v>728.7</v>
      </c>
      <c r="L26" s="176">
        <f t="shared" si="2"/>
        <v>728.7</v>
      </c>
      <c r="N26" s="186">
        <f t="shared" si="0"/>
        <v>-164.19000000000005</v>
      </c>
      <c r="O26" s="186">
        <f t="shared" si="0"/>
        <v>-28.700000000000045</v>
      </c>
      <c r="P26" s="186">
        <f t="shared" si="1"/>
        <v>77.46809386578838</v>
      </c>
      <c r="Q26" s="186">
        <f t="shared" si="1"/>
        <v>96.06147934678194</v>
      </c>
    </row>
    <row r="27" spans="1:17" ht="34.5" customHeight="1" hidden="1">
      <c r="A27" s="339" t="s">
        <v>528</v>
      </c>
      <c r="B27" s="358"/>
      <c r="C27" s="355" t="s">
        <v>190</v>
      </c>
      <c r="D27" s="355" t="s">
        <v>159</v>
      </c>
      <c r="E27" s="355" t="s">
        <v>160</v>
      </c>
      <c r="F27" s="355" t="s">
        <v>355</v>
      </c>
      <c r="G27" s="356"/>
      <c r="H27" s="357">
        <f t="shared" si="2"/>
        <v>564.51</v>
      </c>
      <c r="I27" s="357">
        <f t="shared" si="2"/>
        <v>700</v>
      </c>
      <c r="J27" s="357">
        <f t="shared" si="2"/>
        <v>846.3</v>
      </c>
      <c r="K27" s="447">
        <f t="shared" si="2"/>
        <v>728.7</v>
      </c>
      <c r="L27" s="176">
        <f t="shared" si="2"/>
        <v>728.7</v>
      </c>
      <c r="N27" s="186">
        <f t="shared" si="0"/>
        <v>-164.19000000000005</v>
      </c>
      <c r="O27" s="186">
        <f t="shared" si="0"/>
        <v>-28.700000000000045</v>
      </c>
      <c r="P27" s="186">
        <f t="shared" si="1"/>
        <v>77.46809386578838</v>
      </c>
      <c r="Q27" s="186">
        <f t="shared" si="1"/>
        <v>96.06147934678194</v>
      </c>
    </row>
    <row r="28" spans="1:17" ht="45" customHeight="1" hidden="1">
      <c r="A28" s="340" t="s">
        <v>529</v>
      </c>
      <c r="B28" s="348"/>
      <c r="C28" s="355" t="s">
        <v>190</v>
      </c>
      <c r="D28" s="355" t="s">
        <v>159</v>
      </c>
      <c r="E28" s="355" t="s">
        <v>160</v>
      </c>
      <c r="F28" s="355" t="s">
        <v>531</v>
      </c>
      <c r="G28" s="356"/>
      <c r="H28" s="357">
        <f>H29+H32+H34</f>
        <v>564.51</v>
      </c>
      <c r="I28" s="357">
        <f>I29+I32+I34</f>
        <v>700</v>
      </c>
      <c r="J28" s="357">
        <f>J29+J32+J34</f>
        <v>846.3</v>
      </c>
      <c r="K28" s="447">
        <f>K29+K32+K34</f>
        <v>728.7</v>
      </c>
      <c r="L28" s="176">
        <f>L29+L32+L34</f>
        <v>728.7</v>
      </c>
      <c r="N28" s="186">
        <f t="shared" si="0"/>
        <v>-164.19000000000005</v>
      </c>
      <c r="O28" s="186">
        <f t="shared" si="0"/>
        <v>-28.700000000000045</v>
      </c>
      <c r="P28" s="186">
        <f t="shared" si="1"/>
        <v>77.46809386578838</v>
      </c>
      <c r="Q28" s="186">
        <f t="shared" si="1"/>
        <v>96.06147934678194</v>
      </c>
    </row>
    <row r="29" spans="1:17" ht="15.75" hidden="1">
      <c r="A29" s="341" t="s">
        <v>530</v>
      </c>
      <c r="B29" s="343"/>
      <c r="C29" s="356" t="s">
        <v>190</v>
      </c>
      <c r="D29" s="356" t="s">
        <v>159</v>
      </c>
      <c r="E29" s="356" t="s">
        <v>160</v>
      </c>
      <c r="F29" s="356" t="s">
        <v>532</v>
      </c>
      <c r="G29" s="356"/>
      <c r="H29" s="359">
        <f>H31</f>
        <v>564.51</v>
      </c>
      <c r="I29" s="359">
        <f>I31</f>
        <v>0</v>
      </c>
      <c r="J29" s="359">
        <f>J31</f>
        <v>846.3</v>
      </c>
      <c r="K29" s="448">
        <f>K31</f>
        <v>0</v>
      </c>
      <c r="L29" s="177">
        <f>L31</f>
        <v>0</v>
      </c>
      <c r="N29" s="186">
        <f t="shared" si="0"/>
        <v>564.51</v>
      </c>
      <c r="O29" s="186">
        <f t="shared" si="0"/>
        <v>0</v>
      </c>
      <c r="P29" s="186" t="e">
        <f t="shared" si="1"/>
        <v>#DIV/0!</v>
      </c>
      <c r="Q29" s="186" t="e">
        <f t="shared" si="1"/>
        <v>#DIV/0!</v>
      </c>
    </row>
    <row r="30" spans="1:17" ht="37.5" customHeight="1" hidden="1">
      <c r="A30" s="342" t="s">
        <v>533</v>
      </c>
      <c r="B30" s="343"/>
      <c r="C30" s="356"/>
      <c r="D30" s="356" t="s">
        <v>159</v>
      </c>
      <c r="E30" s="356" t="s">
        <v>160</v>
      </c>
      <c r="F30" s="356" t="s">
        <v>534</v>
      </c>
      <c r="G30" s="356"/>
      <c r="H30" s="359"/>
      <c r="I30" s="359"/>
      <c r="J30" s="359"/>
      <c r="K30" s="448"/>
      <c r="L30" s="177"/>
      <c r="N30" s="186"/>
      <c r="O30" s="186"/>
      <c r="P30" s="186"/>
      <c r="Q30" s="186"/>
    </row>
    <row r="31" spans="1:17" ht="85.5" customHeight="1" hidden="1">
      <c r="A31" s="343" t="s">
        <v>151</v>
      </c>
      <c r="B31" s="343"/>
      <c r="C31" s="356" t="s">
        <v>190</v>
      </c>
      <c r="D31" s="356" t="s">
        <v>159</v>
      </c>
      <c r="E31" s="356" t="s">
        <v>160</v>
      </c>
      <c r="F31" s="356" t="s">
        <v>534</v>
      </c>
      <c r="G31" s="356" t="s">
        <v>152</v>
      </c>
      <c r="H31" s="359">
        <v>564.51</v>
      </c>
      <c r="I31" s="359"/>
      <c r="J31" s="359">
        <v>846.3</v>
      </c>
      <c r="K31" s="448"/>
      <c r="L31" s="177"/>
      <c r="N31" s="186">
        <f t="shared" si="0"/>
        <v>564.51</v>
      </c>
      <c r="O31" s="186">
        <f t="shared" si="0"/>
        <v>0</v>
      </c>
      <c r="P31" s="186" t="e">
        <f t="shared" si="1"/>
        <v>#DIV/0!</v>
      </c>
      <c r="Q31" s="186" t="e">
        <f t="shared" si="1"/>
        <v>#DIV/0!</v>
      </c>
    </row>
    <row r="32" spans="1:17" ht="21" customHeight="1" hidden="1">
      <c r="A32" s="342" t="s">
        <v>348</v>
      </c>
      <c r="B32" s="342"/>
      <c r="C32" s="356" t="s">
        <v>190</v>
      </c>
      <c r="D32" s="356" t="s">
        <v>159</v>
      </c>
      <c r="E32" s="356" t="s">
        <v>160</v>
      </c>
      <c r="F32" s="356" t="s">
        <v>347</v>
      </c>
      <c r="G32" s="356"/>
      <c r="H32" s="360">
        <v>0</v>
      </c>
      <c r="I32" s="360">
        <f>I33</f>
        <v>700</v>
      </c>
      <c r="J32" s="360">
        <v>0</v>
      </c>
      <c r="K32" s="449">
        <f>K33</f>
        <v>728.7</v>
      </c>
      <c r="L32" s="178">
        <f>L33</f>
        <v>728.7</v>
      </c>
      <c r="N32" s="186">
        <f t="shared" si="0"/>
        <v>-728.7</v>
      </c>
      <c r="O32" s="186">
        <f t="shared" si="0"/>
        <v>-28.700000000000045</v>
      </c>
      <c r="P32" s="186">
        <f t="shared" si="1"/>
        <v>0</v>
      </c>
      <c r="Q32" s="186">
        <f t="shared" si="1"/>
        <v>96.06147934678194</v>
      </c>
    </row>
    <row r="33" spans="1:17" ht="79.5" customHeight="1" hidden="1">
      <c r="A33" s="361" t="s">
        <v>151</v>
      </c>
      <c r="B33" s="361"/>
      <c r="C33" s="356" t="s">
        <v>190</v>
      </c>
      <c r="D33" s="356" t="s">
        <v>159</v>
      </c>
      <c r="E33" s="356" t="s">
        <v>160</v>
      </c>
      <c r="F33" s="356" t="s">
        <v>347</v>
      </c>
      <c r="G33" s="356" t="s">
        <v>152</v>
      </c>
      <c r="H33" s="359">
        <v>0</v>
      </c>
      <c r="I33" s="359">
        <v>700</v>
      </c>
      <c r="J33" s="359">
        <v>0</v>
      </c>
      <c r="K33" s="448">
        <v>728.7</v>
      </c>
      <c r="L33" s="177">
        <v>728.7</v>
      </c>
      <c r="N33" s="186">
        <f t="shared" si="0"/>
        <v>-728.7</v>
      </c>
      <c r="O33" s="186">
        <f t="shared" si="0"/>
        <v>-28.700000000000045</v>
      </c>
      <c r="P33" s="186">
        <f t="shared" si="1"/>
        <v>0</v>
      </c>
      <c r="Q33" s="186">
        <f t="shared" si="1"/>
        <v>96.06147934678194</v>
      </c>
    </row>
    <row r="34" spans="1:17" ht="63" hidden="1">
      <c r="A34" s="362" t="s">
        <v>284</v>
      </c>
      <c r="B34" s="362"/>
      <c r="C34" s="356" t="s">
        <v>190</v>
      </c>
      <c r="D34" s="356" t="s">
        <v>159</v>
      </c>
      <c r="E34" s="356" t="s">
        <v>160</v>
      </c>
      <c r="F34" s="356" t="s">
        <v>74</v>
      </c>
      <c r="G34" s="356"/>
      <c r="H34" s="359">
        <f>H35</f>
        <v>0</v>
      </c>
      <c r="I34" s="359">
        <f>I35</f>
        <v>0</v>
      </c>
      <c r="J34" s="359">
        <f>J35</f>
        <v>0</v>
      </c>
      <c r="K34" s="448">
        <f>K35</f>
        <v>0</v>
      </c>
      <c r="L34" s="177">
        <f>L35</f>
        <v>0</v>
      </c>
      <c r="N34" s="186">
        <f t="shared" si="0"/>
        <v>0</v>
      </c>
      <c r="O34" s="186">
        <f t="shared" si="0"/>
        <v>0</v>
      </c>
      <c r="P34" s="186" t="e">
        <f t="shared" si="1"/>
        <v>#DIV/0!</v>
      </c>
      <c r="Q34" s="186" t="e">
        <f t="shared" si="1"/>
        <v>#DIV/0!</v>
      </c>
    </row>
    <row r="35" spans="1:17" ht="75.75" customHeight="1" hidden="1">
      <c r="A35" s="361" t="s">
        <v>151</v>
      </c>
      <c r="B35" s="361"/>
      <c r="C35" s="356" t="s">
        <v>190</v>
      </c>
      <c r="D35" s="356" t="s">
        <v>159</v>
      </c>
      <c r="E35" s="356" t="s">
        <v>160</v>
      </c>
      <c r="F35" s="356" t="s">
        <v>74</v>
      </c>
      <c r="G35" s="356" t="s">
        <v>152</v>
      </c>
      <c r="H35" s="363"/>
      <c r="I35" s="363"/>
      <c r="J35" s="363"/>
      <c r="K35" s="296"/>
      <c r="L35" s="179"/>
      <c r="N35" s="186">
        <f t="shared" si="0"/>
        <v>0</v>
      </c>
      <c r="O35" s="186">
        <f t="shared" si="0"/>
        <v>0</v>
      </c>
      <c r="P35" s="186" t="e">
        <f t="shared" si="1"/>
        <v>#DIV/0!</v>
      </c>
      <c r="Q35" s="186" t="e">
        <f t="shared" si="1"/>
        <v>#DIV/0!</v>
      </c>
    </row>
    <row r="36" spans="1:17" ht="15.75" hidden="1">
      <c r="A36" s="342" t="s">
        <v>165</v>
      </c>
      <c r="B36" s="342"/>
      <c r="C36" s="356" t="s">
        <v>190</v>
      </c>
      <c r="D36" s="356" t="s">
        <v>159</v>
      </c>
      <c r="E36" s="356" t="s">
        <v>160</v>
      </c>
      <c r="F36" s="356" t="s">
        <v>41</v>
      </c>
      <c r="G36" s="356" t="s">
        <v>152</v>
      </c>
      <c r="H36" s="363"/>
      <c r="I36" s="363"/>
      <c r="J36" s="363"/>
      <c r="K36" s="296"/>
      <c r="L36" s="179"/>
      <c r="N36" s="186">
        <f t="shared" si="0"/>
        <v>0</v>
      </c>
      <c r="O36" s="186">
        <f t="shared" si="0"/>
        <v>0</v>
      </c>
      <c r="P36" s="186" t="e">
        <f t="shared" si="1"/>
        <v>#DIV/0!</v>
      </c>
      <c r="Q36" s="186" t="e">
        <f t="shared" si="1"/>
        <v>#DIV/0!</v>
      </c>
    </row>
    <row r="37" spans="1:17" s="9" customFormat="1" ht="66.75" customHeight="1">
      <c r="A37" s="344" t="s">
        <v>43</v>
      </c>
      <c r="B37" s="344"/>
      <c r="C37" s="355" t="s">
        <v>190</v>
      </c>
      <c r="D37" s="355" t="s">
        <v>159</v>
      </c>
      <c r="E37" s="355" t="s">
        <v>170</v>
      </c>
      <c r="F37" s="355"/>
      <c r="G37" s="355"/>
      <c r="H37" s="364">
        <f>H38</f>
        <v>4262.099999999999</v>
      </c>
      <c r="I37" s="364">
        <f>I38</f>
        <v>2123.4</v>
      </c>
      <c r="J37" s="364">
        <f>J38</f>
        <v>4204.3</v>
      </c>
      <c r="K37" s="450">
        <f>K38</f>
        <v>3038.4</v>
      </c>
      <c r="L37" s="180">
        <f>L38</f>
        <v>3038.4</v>
      </c>
      <c r="N37" s="186">
        <f t="shared" si="0"/>
        <v>1223.6999999999994</v>
      </c>
      <c r="O37" s="186">
        <f t="shared" si="0"/>
        <v>-915</v>
      </c>
      <c r="P37" s="186">
        <f t="shared" si="1"/>
        <v>140.27448657187992</v>
      </c>
      <c r="Q37" s="186">
        <f t="shared" si="1"/>
        <v>69.88546603475514</v>
      </c>
    </row>
    <row r="38" spans="1:17" s="9" customFormat="1" ht="33.75" customHeight="1" hidden="1">
      <c r="A38" s="339" t="s">
        <v>528</v>
      </c>
      <c r="B38" s="358"/>
      <c r="C38" s="355" t="s">
        <v>190</v>
      </c>
      <c r="D38" s="355" t="s">
        <v>159</v>
      </c>
      <c r="E38" s="355" t="s">
        <v>170</v>
      </c>
      <c r="F38" s="355" t="s">
        <v>355</v>
      </c>
      <c r="G38" s="355"/>
      <c r="H38" s="357">
        <f>H48+H40</f>
        <v>4262.099999999999</v>
      </c>
      <c r="I38" s="357">
        <f>I48</f>
        <v>2123.4</v>
      </c>
      <c r="J38" s="357">
        <f>J48+J40</f>
        <v>4204.3</v>
      </c>
      <c r="K38" s="447">
        <f>K48</f>
        <v>3038.4</v>
      </c>
      <c r="L38" s="176">
        <f>L48</f>
        <v>3038.4</v>
      </c>
      <c r="N38" s="186">
        <f t="shared" si="0"/>
        <v>1223.6999999999994</v>
      </c>
      <c r="O38" s="186">
        <f t="shared" si="0"/>
        <v>-915</v>
      </c>
      <c r="P38" s="186">
        <f t="shared" si="1"/>
        <v>140.27448657187992</v>
      </c>
      <c r="Q38" s="186">
        <f t="shared" si="1"/>
        <v>69.88546603475514</v>
      </c>
    </row>
    <row r="39" spans="1:17" s="9" customFormat="1" ht="51" customHeight="1" hidden="1">
      <c r="A39" s="340" t="s">
        <v>529</v>
      </c>
      <c r="B39" s="358"/>
      <c r="C39" s="355"/>
      <c r="D39" s="355" t="s">
        <v>159</v>
      </c>
      <c r="E39" s="355" t="s">
        <v>170</v>
      </c>
      <c r="F39" s="355" t="s">
        <v>531</v>
      </c>
      <c r="G39" s="355"/>
      <c r="H39" s="357"/>
      <c r="I39" s="357"/>
      <c r="J39" s="357"/>
      <c r="K39" s="447"/>
      <c r="L39" s="176"/>
      <c r="N39" s="186"/>
      <c r="O39" s="186"/>
      <c r="P39" s="186"/>
      <c r="Q39" s="186"/>
    </row>
    <row r="40" spans="1:17" s="9" customFormat="1" ht="34.5" customHeight="1" hidden="1">
      <c r="A40" s="343" t="s">
        <v>354</v>
      </c>
      <c r="B40" s="343"/>
      <c r="C40" s="356" t="s">
        <v>190</v>
      </c>
      <c r="D40" s="356" t="s">
        <v>159</v>
      </c>
      <c r="E40" s="356" t="s">
        <v>170</v>
      </c>
      <c r="F40" s="356" t="s">
        <v>535</v>
      </c>
      <c r="G40" s="356"/>
      <c r="H40" s="363">
        <f>H41</f>
        <v>0.7</v>
      </c>
      <c r="I40" s="357"/>
      <c r="J40" s="363">
        <f>J41</f>
        <v>0.7</v>
      </c>
      <c r="K40" s="447"/>
      <c r="L40" s="176"/>
      <c r="N40" s="186"/>
      <c r="O40" s="186"/>
      <c r="P40" s="186"/>
      <c r="Q40" s="186"/>
    </row>
    <row r="41" spans="1:17" s="9" customFormat="1" ht="92.25" customHeight="1" hidden="1">
      <c r="A41" s="93" t="s">
        <v>256</v>
      </c>
      <c r="B41" s="93"/>
      <c r="C41" s="356" t="s">
        <v>190</v>
      </c>
      <c r="D41" s="356" t="s">
        <v>159</v>
      </c>
      <c r="E41" s="356" t="s">
        <v>170</v>
      </c>
      <c r="F41" s="356" t="s">
        <v>536</v>
      </c>
      <c r="G41" s="355"/>
      <c r="H41" s="363">
        <f>H42</f>
        <v>0.7</v>
      </c>
      <c r="I41" s="357"/>
      <c r="J41" s="363">
        <f>J42</f>
        <v>0.7</v>
      </c>
      <c r="K41" s="447"/>
      <c r="L41" s="176"/>
      <c r="N41" s="186"/>
      <c r="O41" s="186"/>
      <c r="P41" s="186"/>
      <c r="Q41" s="186"/>
    </row>
    <row r="42" spans="1:17" s="9" customFormat="1" ht="31.5" hidden="1">
      <c r="A42" s="342" t="s">
        <v>257</v>
      </c>
      <c r="B42" s="342"/>
      <c r="C42" s="356" t="s">
        <v>190</v>
      </c>
      <c r="D42" s="356" t="s">
        <v>159</v>
      </c>
      <c r="E42" s="356" t="s">
        <v>170</v>
      </c>
      <c r="F42" s="356" t="s">
        <v>536</v>
      </c>
      <c r="G42" s="356" t="s">
        <v>162</v>
      </c>
      <c r="H42" s="363">
        <v>0.7</v>
      </c>
      <c r="I42" s="357"/>
      <c r="J42" s="363">
        <v>0.7</v>
      </c>
      <c r="K42" s="447"/>
      <c r="L42" s="176"/>
      <c r="N42" s="186"/>
      <c r="O42" s="186"/>
      <c r="P42" s="186"/>
      <c r="Q42" s="186"/>
    </row>
    <row r="43" spans="1:17" s="9" customFormat="1" ht="15.75" hidden="1">
      <c r="A43" s="358"/>
      <c r="B43" s="358"/>
      <c r="C43" s="355"/>
      <c r="D43" s="355"/>
      <c r="E43" s="355"/>
      <c r="F43" s="355"/>
      <c r="G43" s="355"/>
      <c r="H43" s="357"/>
      <c r="I43" s="357"/>
      <c r="J43" s="357"/>
      <c r="K43" s="447"/>
      <c r="L43" s="176"/>
      <c r="N43" s="186"/>
      <c r="O43" s="186"/>
      <c r="P43" s="186"/>
      <c r="Q43" s="186"/>
    </row>
    <row r="44" spans="1:17" s="9" customFormat="1" ht="15.75" hidden="1">
      <c r="A44" s="358"/>
      <c r="B44" s="358"/>
      <c r="C44" s="355"/>
      <c r="D44" s="355"/>
      <c r="E44" s="355"/>
      <c r="F44" s="355"/>
      <c r="G44" s="355"/>
      <c r="H44" s="357"/>
      <c r="I44" s="357"/>
      <c r="J44" s="357"/>
      <c r="K44" s="447"/>
      <c r="L44" s="176"/>
      <c r="N44" s="186"/>
      <c r="O44" s="186"/>
      <c r="P44" s="186"/>
      <c r="Q44" s="186"/>
    </row>
    <row r="45" spans="1:17" s="9" customFormat="1" ht="15.75" hidden="1">
      <c r="A45" s="358"/>
      <c r="B45" s="358"/>
      <c r="C45" s="355"/>
      <c r="D45" s="355"/>
      <c r="E45" s="355"/>
      <c r="F45" s="355"/>
      <c r="G45" s="355"/>
      <c r="H45" s="357"/>
      <c r="I45" s="357"/>
      <c r="J45" s="357"/>
      <c r="K45" s="447"/>
      <c r="L45" s="176"/>
      <c r="N45" s="186"/>
      <c r="O45" s="186"/>
      <c r="P45" s="186"/>
      <c r="Q45" s="186"/>
    </row>
    <row r="46" spans="1:17" s="9" customFormat="1" ht="15.75" hidden="1">
      <c r="A46" s="358"/>
      <c r="B46" s="358"/>
      <c r="C46" s="355"/>
      <c r="D46" s="355"/>
      <c r="E46" s="355"/>
      <c r="F46" s="355"/>
      <c r="G46" s="355"/>
      <c r="H46" s="357"/>
      <c r="I46" s="357"/>
      <c r="J46" s="357"/>
      <c r="K46" s="447"/>
      <c r="L46" s="176"/>
      <c r="N46" s="186"/>
      <c r="O46" s="186"/>
      <c r="P46" s="186"/>
      <c r="Q46" s="186"/>
    </row>
    <row r="47" spans="1:17" s="9" customFormat="1" ht="15.75" hidden="1">
      <c r="A47" s="358"/>
      <c r="B47" s="358"/>
      <c r="C47" s="355"/>
      <c r="D47" s="355"/>
      <c r="E47" s="355"/>
      <c r="F47" s="355"/>
      <c r="G47" s="355"/>
      <c r="H47" s="357"/>
      <c r="I47" s="357"/>
      <c r="J47" s="357"/>
      <c r="K47" s="447"/>
      <c r="L47" s="176"/>
      <c r="N47" s="186"/>
      <c r="O47" s="186"/>
      <c r="P47" s="186"/>
      <c r="Q47" s="186"/>
    </row>
    <row r="48" spans="1:17" ht="18.75" customHeight="1" hidden="1">
      <c r="A48" s="343" t="s">
        <v>530</v>
      </c>
      <c r="B48" s="343"/>
      <c r="C48" s="356" t="s">
        <v>190</v>
      </c>
      <c r="D48" s="356" t="s">
        <v>159</v>
      </c>
      <c r="E48" s="356" t="s">
        <v>170</v>
      </c>
      <c r="F48" s="356" t="s">
        <v>532</v>
      </c>
      <c r="G48" s="356"/>
      <c r="H48" s="363">
        <f>H49+H54+H67</f>
        <v>4261.4</v>
      </c>
      <c r="I48" s="363">
        <f>I49+I54+I67</f>
        <v>2123.4</v>
      </c>
      <c r="J48" s="363">
        <f>J49+J54+J67</f>
        <v>4203.6</v>
      </c>
      <c r="K48" s="296">
        <f>K49+K54+K67</f>
        <v>3038.4</v>
      </c>
      <c r="L48" s="179">
        <f>L49+L54+L67</f>
        <v>3038.4</v>
      </c>
      <c r="N48" s="186">
        <f t="shared" si="0"/>
        <v>1222.9999999999995</v>
      </c>
      <c r="O48" s="186">
        <f t="shared" si="0"/>
        <v>-915</v>
      </c>
      <c r="P48" s="186">
        <f t="shared" si="1"/>
        <v>140.25144813059504</v>
      </c>
      <c r="Q48" s="186">
        <f t="shared" si="1"/>
        <v>69.88546603475514</v>
      </c>
    </row>
    <row r="49" spans="1:17" ht="31.5" hidden="1">
      <c r="A49" s="343" t="s">
        <v>346</v>
      </c>
      <c r="B49" s="343"/>
      <c r="C49" s="356" t="s">
        <v>190</v>
      </c>
      <c r="D49" s="356" t="s">
        <v>159</v>
      </c>
      <c r="E49" s="356" t="s">
        <v>170</v>
      </c>
      <c r="F49" s="356" t="s">
        <v>349</v>
      </c>
      <c r="G49" s="356"/>
      <c r="H49" s="360">
        <f>H50</f>
        <v>0</v>
      </c>
      <c r="I49" s="360">
        <f>I50</f>
        <v>0</v>
      </c>
      <c r="J49" s="360">
        <f>J50</f>
        <v>0</v>
      </c>
      <c r="K49" s="449">
        <f>K50</f>
        <v>634.1</v>
      </c>
      <c r="L49" s="178">
        <f>L50</f>
        <v>634.1</v>
      </c>
      <c r="N49" s="186">
        <f t="shared" si="0"/>
        <v>-634.1</v>
      </c>
      <c r="O49" s="186">
        <f t="shared" si="0"/>
        <v>-634.1</v>
      </c>
      <c r="P49" s="186">
        <f t="shared" si="1"/>
        <v>0</v>
      </c>
      <c r="Q49" s="186">
        <f t="shared" si="1"/>
        <v>0</v>
      </c>
    </row>
    <row r="50" spans="1:17" ht="82.5" customHeight="1" hidden="1">
      <c r="A50" s="361" t="s">
        <v>151</v>
      </c>
      <c r="B50" s="361"/>
      <c r="C50" s="356" t="s">
        <v>190</v>
      </c>
      <c r="D50" s="356" t="s">
        <v>159</v>
      </c>
      <c r="E50" s="356" t="s">
        <v>170</v>
      </c>
      <c r="F50" s="356" t="s">
        <v>349</v>
      </c>
      <c r="G50" s="356" t="s">
        <v>152</v>
      </c>
      <c r="H50" s="360"/>
      <c r="I50" s="360"/>
      <c r="J50" s="360"/>
      <c r="K50" s="449">
        <v>634.1</v>
      </c>
      <c r="L50" s="178">
        <v>634.1</v>
      </c>
      <c r="N50" s="186">
        <f t="shared" si="0"/>
        <v>-634.1</v>
      </c>
      <c r="O50" s="186">
        <f t="shared" si="0"/>
        <v>-634.1</v>
      </c>
      <c r="P50" s="186">
        <f t="shared" si="1"/>
        <v>0</v>
      </c>
      <c r="Q50" s="186">
        <f t="shared" si="1"/>
        <v>0</v>
      </c>
    </row>
    <row r="51" spans="1:17" ht="31.5" hidden="1">
      <c r="A51" s="343" t="s">
        <v>346</v>
      </c>
      <c r="B51" s="343"/>
      <c r="C51" s="356" t="s">
        <v>190</v>
      </c>
      <c r="D51" s="356" t="s">
        <v>159</v>
      </c>
      <c r="E51" s="356" t="s">
        <v>170</v>
      </c>
      <c r="F51" s="356" t="s">
        <v>350</v>
      </c>
      <c r="G51" s="356" t="s">
        <v>152</v>
      </c>
      <c r="H51" s="360" t="s">
        <v>212</v>
      </c>
      <c r="I51" s="360" t="s">
        <v>212</v>
      </c>
      <c r="J51" s="360" t="s">
        <v>212</v>
      </c>
      <c r="K51" s="449" t="s">
        <v>212</v>
      </c>
      <c r="L51" s="178" t="s">
        <v>212</v>
      </c>
      <c r="N51" s="186">
        <f t="shared" si="0"/>
        <v>0</v>
      </c>
      <c r="O51" s="186">
        <f t="shared" si="0"/>
        <v>0</v>
      </c>
      <c r="P51" s="186">
        <f t="shared" si="1"/>
        <v>100</v>
      </c>
      <c r="Q51" s="186">
        <f t="shared" si="1"/>
        <v>100</v>
      </c>
    </row>
    <row r="52" spans="1:17" ht="31.5" hidden="1">
      <c r="A52" s="342" t="s">
        <v>348</v>
      </c>
      <c r="B52" s="342"/>
      <c r="C52" s="356" t="s">
        <v>190</v>
      </c>
      <c r="D52" s="356" t="s">
        <v>159</v>
      </c>
      <c r="E52" s="356" t="s">
        <v>170</v>
      </c>
      <c r="F52" s="356" t="s">
        <v>351</v>
      </c>
      <c r="G52" s="356" t="s">
        <v>152</v>
      </c>
      <c r="H52" s="360" t="s">
        <v>213</v>
      </c>
      <c r="I52" s="360" t="s">
        <v>213</v>
      </c>
      <c r="J52" s="360" t="s">
        <v>213</v>
      </c>
      <c r="K52" s="449" t="s">
        <v>213</v>
      </c>
      <c r="L52" s="178" t="s">
        <v>213</v>
      </c>
      <c r="N52" s="186">
        <f t="shared" si="0"/>
        <v>0</v>
      </c>
      <c r="O52" s="186">
        <f t="shared" si="0"/>
        <v>0</v>
      </c>
      <c r="P52" s="186">
        <f t="shared" si="1"/>
        <v>100</v>
      </c>
      <c r="Q52" s="186">
        <f t="shared" si="1"/>
        <v>100</v>
      </c>
    </row>
    <row r="53" spans="1:17" ht="31.5" hidden="1">
      <c r="A53" s="343" t="s">
        <v>346</v>
      </c>
      <c r="B53" s="343"/>
      <c r="C53" s="356" t="s">
        <v>190</v>
      </c>
      <c r="D53" s="356" t="s">
        <v>159</v>
      </c>
      <c r="E53" s="356" t="s">
        <v>170</v>
      </c>
      <c r="F53" s="356" t="s">
        <v>352</v>
      </c>
      <c r="G53" s="356" t="s">
        <v>152</v>
      </c>
      <c r="H53" s="360" t="s">
        <v>214</v>
      </c>
      <c r="I53" s="360" t="s">
        <v>214</v>
      </c>
      <c r="J53" s="360" t="s">
        <v>214</v>
      </c>
      <c r="K53" s="449" t="s">
        <v>214</v>
      </c>
      <c r="L53" s="178" t="s">
        <v>214</v>
      </c>
      <c r="N53" s="186">
        <f t="shared" si="0"/>
        <v>0</v>
      </c>
      <c r="O53" s="186">
        <f t="shared" si="0"/>
        <v>0</v>
      </c>
      <c r="P53" s="186">
        <f t="shared" si="1"/>
        <v>100</v>
      </c>
      <c r="Q53" s="186">
        <f t="shared" si="1"/>
        <v>100</v>
      </c>
    </row>
    <row r="54" spans="1:17" ht="17.25" customHeight="1" hidden="1">
      <c r="A54" s="342" t="s">
        <v>533</v>
      </c>
      <c r="B54" s="342"/>
      <c r="C54" s="356" t="s">
        <v>190</v>
      </c>
      <c r="D54" s="356" t="s">
        <v>159</v>
      </c>
      <c r="E54" s="356" t="s">
        <v>170</v>
      </c>
      <c r="F54" s="356" t="s">
        <v>534</v>
      </c>
      <c r="G54" s="356"/>
      <c r="H54" s="360">
        <f>H55+H56+H66</f>
        <v>4261.4</v>
      </c>
      <c r="I54" s="360">
        <f>I55+I56+I66</f>
        <v>2123.4</v>
      </c>
      <c r="J54" s="360">
        <f>J55+J56+J66</f>
        <v>4203.6</v>
      </c>
      <c r="K54" s="449">
        <f>K55+K56+K66</f>
        <v>2404.3</v>
      </c>
      <c r="L54" s="178">
        <f>L55+L56+L66</f>
        <v>2404.3</v>
      </c>
      <c r="N54" s="186">
        <f t="shared" si="0"/>
        <v>1857.0999999999995</v>
      </c>
      <c r="O54" s="186">
        <f t="shared" si="0"/>
        <v>-280.9000000000001</v>
      </c>
      <c r="P54" s="186">
        <f t="shared" si="1"/>
        <v>177.24077694131347</v>
      </c>
      <c r="Q54" s="186">
        <f t="shared" si="1"/>
        <v>88.31676579461796</v>
      </c>
    </row>
    <row r="55" spans="1:17" ht="80.25" customHeight="1" hidden="1">
      <c r="A55" s="361" t="s">
        <v>151</v>
      </c>
      <c r="B55" s="361"/>
      <c r="C55" s="356" t="s">
        <v>190</v>
      </c>
      <c r="D55" s="356" t="s">
        <v>159</v>
      </c>
      <c r="E55" s="356" t="s">
        <v>170</v>
      </c>
      <c r="F55" s="356" t="s">
        <v>534</v>
      </c>
      <c r="G55" s="356" t="s">
        <v>152</v>
      </c>
      <c r="H55" s="360">
        <f>1250+1350+785.2</f>
        <v>3385.2</v>
      </c>
      <c r="I55" s="360">
        <v>1750</v>
      </c>
      <c r="J55" s="360">
        <f>1300+1400+815.4</f>
        <v>3515.4</v>
      </c>
      <c r="K55" s="449">
        <v>2099.8</v>
      </c>
      <c r="L55" s="178">
        <v>2099.8</v>
      </c>
      <c r="N55" s="186">
        <f t="shared" si="0"/>
        <v>1285.3999999999996</v>
      </c>
      <c r="O55" s="186">
        <f t="shared" si="0"/>
        <v>-349.8000000000002</v>
      </c>
      <c r="P55" s="186">
        <f t="shared" si="1"/>
        <v>161.21535384322314</v>
      </c>
      <c r="Q55" s="186">
        <f t="shared" si="1"/>
        <v>83.34127059719972</v>
      </c>
    </row>
    <row r="56" spans="1:17" ht="33" customHeight="1" hidden="1">
      <c r="A56" s="342" t="s">
        <v>257</v>
      </c>
      <c r="B56" s="342"/>
      <c r="C56" s="356" t="s">
        <v>190</v>
      </c>
      <c r="D56" s="356" t="s">
        <v>159</v>
      </c>
      <c r="E56" s="356" t="s">
        <v>170</v>
      </c>
      <c r="F56" s="356" t="s">
        <v>534</v>
      </c>
      <c r="G56" s="356" t="s">
        <v>162</v>
      </c>
      <c r="H56" s="365">
        <f>43.2+360+78+165+230</f>
        <v>876.2</v>
      </c>
      <c r="I56" s="365">
        <v>372.4</v>
      </c>
      <c r="J56" s="365">
        <f>43.2+180+78+157+230</f>
        <v>688.2</v>
      </c>
      <c r="K56" s="449">
        <v>294.5</v>
      </c>
      <c r="L56" s="178">
        <v>294.5</v>
      </c>
      <c r="N56" s="186">
        <f t="shared" si="0"/>
        <v>581.7</v>
      </c>
      <c r="O56" s="186">
        <f t="shared" si="0"/>
        <v>77.89999999999998</v>
      </c>
      <c r="P56" s="186">
        <f t="shared" si="1"/>
        <v>297.52122241086585</v>
      </c>
      <c r="Q56" s="186">
        <f t="shared" si="1"/>
        <v>126.4516129032258</v>
      </c>
    </row>
    <row r="57" spans="1:17" ht="15.75" hidden="1">
      <c r="A57" s="342" t="s">
        <v>42</v>
      </c>
      <c r="B57" s="342"/>
      <c r="C57" s="356" t="s">
        <v>190</v>
      </c>
      <c r="D57" s="356" t="s">
        <v>159</v>
      </c>
      <c r="E57" s="356" t="s">
        <v>170</v>
      </c>
      <c r="F57" s="356" t="s">
        <v>534</v>
      </c>
      <c r="G57" s="356" t="s">
        <v>162</v>
      </c>
      <c r="H57" s="365" t="s">
        <v>215</v>
      </c>
      <c r="I57" s="365" t="s">
        <v>215</v>
      </c>
      <c r="J57" s="365" t="s">
        <v>215</v>
      </c>
      <c r="K57" s="449" t="s">
        <v>215</v>
      </c>
      <c r="L57" s="178" t="s">
        <v>215</v>
      </c>
      <c r="N57" s="186">
        <f t="shared" si="0"/>
        <v>0</v>
      </c>
      <c r="O57" s="186">
        <f t="shared" si="0"/>
        <v>0</v>
      </c>
      <c r="P57" s="186">
        <f t="shared" si="1"/>
        <v>100</v>
      </c>
      <c r="Q57" s="186">
        <f t="shared" si="1"/>
        <v>100</v>
      </c>
    </row>
    <row r="58" spans="1:17" ht="15.75" hidden="1">
      <c r="A58" s="342" t="s">
        <v>172</v>
      </c>
      <c r="B58" s="342"/>
      <c r="C58" s="356" t="s">
        <v>190</v>
      </c>
      <c r="D58" s="356" t="s">
        <v>159</v>
      </c>
      <c r="E58" s="356" t="s">
        <v>170</v>
      </c>
      <c r="F58" s="356" t="s">
        <v>534</v>
      </c>
      <c r="G58" s="356" t="s">
        <v>162</v>
      </c>
      <c r="H58" s="365" t="s">
        <v>215</v>
      </c>
      <c r="I58" s="365" t="s">
        <v>215</v>
      </c>
      <c r="J58" s="365" t="s">
        <v>215</v>
      </c>
      <c r="K58" s="449" t="s">
        <v>215</v>
      </c>
      <c r="L58" s="178" t="s">
        <v>215</v>
      </c>
      <c r="N58" s="186">
        <f t="shared" si="0"/>
        <v>0</v>
      </c>
      <c r="O58" s="186">
        <f t="shared" si="0"/>
        <v>0</v>
      </c>
      <c r="P58" s="186">
        <f t="shared" si="1"/>
        <v>100</v>
      </c>
      <c r="Q58" s="186">
        <f t="shared" si="1"/>
        <v>100</v>
      </c>
    </row>
    <row r="59" spans="1:17" ht="15.75" hidden="1">
      <c r="A59" s="342" t="s">
        <v>173</v>
      </c>
      <c r="B59" s="342"/>
      <c r="C59" s="356" t="s">
        <v>190</v>
      </c>
      <c r="D59" s="356" t="s">
        <v>159</v>
      </c>
      <c r="E59" s="356" t="s">
        <v>170</v>
      </c>
      <c r="F59" s="356" t="s">
        <v>534</v>
      </c>
      <c r="G59" s="356" t="s">
        <v>162</v>
      </c>
      <c r="H59" s="365" t="s">
        <v>216</v>
      </c>
      <c r="I59" s="365" t="s">
        <v>216</v>
      </c>
      <c r="J59" s="365" t="s">
        <v>216</v>
      </c>
      <c r="K59" s="449" t="s">
        <v>216</v>
      </c>
      <c r="L59" s="178" t="s">
        <v>216</v>
      </c>
      <c r="N59" s="186">
        <f t="shared" si="0"/>
        <v>0</v>
      </c>
      <c r="O59" s="186">
        <f t="shared" si="0"/>
        <v>0</v>
      </c>
      <c r="P59" s="186">
        <f t="shared" si="1"/>
        <v>100</v>
      </c>
      <c r="Q59" s="186">
        <f t="shared" si="1"/>
        <v>100</v>
      </c>
    </row>
    <row r="60" spans="1:17" ht="15.75" hidden="1">
      <c r="A60" s="343" t="s">
        <v>174</v>
      </c>
      <c r="B60" s="343"/>
      <c r="C60" s="356" t="s">
        <v>190</v>
      </c>
      <c r="D60" s="356" t="s">
        <v>159</v>
      </c>
      <c r="E60" s="356" t="s">
        <v>170</v>
      </c>
      <c r="F60" s="356" t="s">
        <v>534</v>
      </c>
      <c r="G60" s="356" t="s">
        <v>162</v>
      </c>
      <c r="H60" s="366">
        <v>132.1</v>
      </c>
      <c r="I60" s="366">
        <v>132.1</v>
      </c>
      <c r="J60" s="366">
        <v>132.1</v>
      </c>
      <c r="K60" s="451">
        <v>132.1</v>
      </c>
      <c r="L60" s="181">
        <v>132.1</v>
      </c>
      <c r="N60" s="186">
        <f t="shared" si="0"/>
        <v>0</v>
      </c>
      <c r="O60" s="186">
        <f t="shared" si="0"/>
        <v>0</v>
      </c>
      <c r="P60" s="186">
        <f t="shared" si="1"/>
        <v>100</v>
      </c>
      <c r="Q60" s="186">
        <f t="shared" si="1"/>
        <v>100</v>
      </c>
    </row>
    <row r="61" spans="1:17" ht="15.75" hidden="1">
      <c r="A61" s="343" t="s">
        <v>175</v>
      </c>
      <c r="B61" s="343"/>
      <c r="C61" s="356" t="s">
        <v>190</v>
      </c>
      <c r="D61" s="356" t="s">
        <v>159</v>
      </c>
      <c r="E61" s="356" t="s">
        <v>170</v>
      </c>
      <c r="F61" s="356" t="s">
        <v>534</v>
      </c>
      <c r="G61" s="356" t="s">
        <v>162</v>
      </c>
      <c r="H61" s="366">
        <v>41.5</v>
      </c>
      <c r="I61" s="366">
        <v>41.5</v>
      </c>
      <c r="J61" s="366">
        <v>41.5</v>
      </c>
      <c r="K61" s="451">
        <v>41.5</v>
      </c>
      <c r="L61" s="181">
        <v>41.5</v>
      </c>
      <c r="N61" s="186">
        <f t="shared" si="0"/>
        <v>0</v>
      </c>
      <c r="O61" s="186">
        <f t="shared" si="0"/>
        <v>0</v>
      </c>
      <c r="P61" s="186">
        <f t="shared" si="1"/>
        <v>100</v>
      </c>
      <c r="Q61" s="186">
        <f t="shared" si="1"/>
        <v>100</v>
      </c>
    </row>
    <row r="62" spans="1:17" ht="15.75" hidden="1">
      <c r="A62" s="343" t="s">
        <v>177</v>
      </c>
      <c r="B62" s="343"/>
      <c r="C62" s="356" t="s">
        <v>190</v>
      </c>
      <c r="D62" s="356" t="s">
        <v>159</v>
      </c>
      <c r="E62" s="356" t="s">
        <v>170</v>
      </c>
      <c r="F62" s="356" t="s">
        <v>534</v>
      </c>
      <c r="G62" s="356" t="s">
        <v>162</v>
      </c>
      <c r="H62" s="365" t="s">
        <v>217</v>
      </c>
      <c r="I62" s="365" t="s">
        <v>217</v>
      </c>
      <c r="J62" s="365" t="s">
        <v>217</v>
      </c>
      <c r="K62" s="449" t="s">
        <v>217</v>
      </c>
      <c r="L62" s="178" t="s">
        <v>217</v>
      </c>
      <c r="N62" s="186">
        <f t="shared" si="0"/>
        <v>0</v>
      </c>
      <c r="O62" s="186">
        <f t="shared" si="0"/>
        <v>0</v>
      </c>
      <c r="P62" s="186">
        <f t="shared" si="1"/>
        <v>100</v>
      </c>
      <c r="Q62" s="186">
        <f t="shared" si="1"/>
        <v>100</v>
      </c>
    </row>
    <row r="63" spans="1:17" ht="15.75" hidden="1">
      <c r="A63" s="367" t="s">
        <v>44</v>
      </c>
      <c r="B63" s="367"/>
      <c r="C63" s="356" t="s">
        <v>190</v>
      </c>
      <c r="D63" s="356" t="s">
        <v>159</v>
      </c>
      <c r="E63" s="356" t="s">
        <v>170</v>
      </c>
      <c r="F63" s="356" t="s">
        <v>534</v>
      </c>
      <c r="G63" s="356" t="s">
        <v>162</v>
      </c>
      <c r="H63" s="365" t="s">
        <v>218</v>
      </c>
      <c r="I63" s="365" t="s">
        <v>218</v>
      </c>
      <c r="J63" s="365" t="s">
        <v>218</v>
      </c>
      <c r="K63" s="449" t="s">
        <v>218</v>
      </c>
      <c r="L63" s="178" t="s">
        <v>218</v>
      </c>
      <c r="N63" s="186">
        <f t="shared" si="0"/>
        <v>0</v>
      </c>
      <c r="O63" s="186">
        <f t="shared" si="0"/>
        <v>0</v>
      </c>
      <c r="P63" s="186">
        <f t="shared" si="1"/>
        <v>100</v>
      </c>
      <c r="Q63" s="186">
        <f t="shared" si="1"/>
        <v>100</v>
      </c>
    </row>
    <row r="64" spans="1:17" ht="15.75" hidden="1">
      <c r="A64" s="367" t="s">
        <v>180</v>
      </c>
      <c r="B64" s="367"/>
      <c r="C64" s="356" t="s">
        <v>190</v>
      </c>
      <c r="D64" s="356" t="s">
        <v>159</v>
      </c>
      <c r="E64" s="356" t="s">
        <v>170</v>
      </c>
      <c r="F64" s="356" t="s">
        <v>534</v>
      </c>
      <c r="G64" s="356" t="s">
        <v>162</v>
      </c>
      <c r="H64" s="365" t="s">
        <v>218</v>
      </c>
      <c r="I64" s="365" t="s">
        <v>218</v>
      </c>
      <c r="J64" s="365" t="s">
        <v>218</v>
      </c>
      <c r="K64" s="449" t="s">
        <v>218</v>
      </c>
      <c r="L64" s="178" t="s">
        <v>218</v>
      </c>
      <c r="N64" s="186">
        <f t="shared" si="0"/>
        <v>0</v>
      </c>
      <c r="O64" s="186">
        <f t="shared" si="0"/>
        <v>0</v>
      </c>
      <c r="P64" s="186">
        <f t="shared" si="1"/>
        <v>100</v>
      </c>
      <c r="Q64" s="186">
        <f t="shared" si="1"/>
        <v>100</v>
      </c>
    </row>
    <row r="65" spans="1:17" ht="15.75" hidden="1">
      <c r="A65" s="342" t="s">
        <v>181</v>
      </c>
      <c r="B65" s="342"/>
      <c r="C65" s="356" t="s">
        <v>190</v>
      </c>
      <c r="D65" s="356" t="s">
        <v>159</v>
      </c>
      <c r="E65" s="356" t="s">
        <v>170</v>
      </c>
      <c r="F65" s="356" t="s">
        <v>534</v>
      </c>
      <c r="G65" s="356" t="s">
        <v>162</v>
      </c>
      <c r="H65" s="365">
        <v>2</v>
      </c>
      <c r="I65" s="365">
        <v>2</v>
      </c>
      <c r="J65" s="365">
        <v>2</v>
      </c>
      <c r="K65" s="449">
        <v>2</v>
      </c>
      <c r="L65" s="178">
        <v>2</v>
      </c>
      <c r="N65" s="186">
        <f t="shared" si="0"/>
        <v>0</v>
      </c>
      <c r="O65" s="186">
        <f t="shared" si="0"/>
        <v>0</v>
      </c>
      <c r="P65" s="186">
        <f t="shared" si="1"/>
        <v>100</v>
      </c>
      <c r="Q65" s="186">
        <f t="shared" si="1"/>
        <v>100</v>
      </c>
    </row>
    <row r="66" spans="1:17" ht="15.75" hidden="1">
      <c r="A66" s="343" t="s">
        <v>154</v>
      </c>
      <c r="B66" s="343"/>
      <c r="C66" s="356" t="s">
        <v>190</v>
      </c>
      <c r="D66" s="356" t="s">
        <v>159</v>
      </c>
      <c r="E66" s="356" t="s">
        <v>170</v>
      </c>
      <c r="F66" s="356" t="s">
        <v>534</v>
      </c>
      <c r="G66" s="356" t="s">
        <v>155</v>
      </c>
      <c r="H66" s="368">
        <v>0</v>
      </c>
      <c r="I66" s="368">
        <v>1</v>
      </c>
      <c r="J66" s="368">
        <v>0</v>
      </c>
      <c r="K66" s="448">
        <v>10</v>
      </c>
      <c r="L66" s="177">
        <v>10</v>
      </c>
      <c r="N66" s="186">
        <f t="shared" si="0"/>
        <v>-10</v>
      </c>
      <c r="O66" s="186">
        <f t="shared" si="0"/>
        <v>-9</v>
      </c>
      <c r="P66" s="186">
        <f t="shared" si="1"/>
        <v>0</v>
      </c>
      <c r="Q66" s="186">
        <f t="shared" si="1"/>
        <v>10</v>
      </c>
    </row>
    <row r="67" spans="1:17" ht="63" hidden="1">
      <c r="A67" s="362" t="s">
        <v>284</v>
      </c>
      <c r="B67" s="362"/>
      <c r="C67" s="356" t="s">
        <v>190</v>
      </c>
      <c r="D67" s="356" t="s">
        <v>159</v>
      </c>
      <c r="E67" s="356" t="s">
        <v>170</v>
      </c>
      <c r="F67" s="356" t="s">
        <v>285</v>
      </c>
      <c r="G67" s="356"/>
      <c r="H67" s="359">
        <f>H68+H69</f>
        <v>0</v>
      </c>
      <c r="I67" s="359">
        <f>I68+I69</f>
        <v>0</v>
      </c>
      <c r="J67" s="359">
        <f>J68+J69</f>
        <v>0</v>
      </c>
      <c r="K67" s="448">
        <f>K68+K69</f>
        <v>0</v>
      </c>
      <c r="L67" s="177">
        <f>L68+L69</f>
        <v>0</v>
      </c>
      <c r="N67" s="186">
        <f t="shared" si="0"/>
        <v>0</v>
      </c>
      <c r="O67" s="186">
        <f t="shared" si="0"/>
        <v>0</v>
      </c>
      <c r="P67" s="186" t="e">
        <f t="shared" si="1"/>
        <v>#DIV/0!</v>
      </c>
      <c r="Q67" s="186" t="e">
        <f t="shared" si="1"/>
        <v>#DIV/0!</v>
      </c>
    </row>
    <row r="68" spans="1:17" ht="62.25" customHeight="1" hidden="1">
      <c r="A68" s="361" t="s">
        <v>151</v>
      </c>
      <c r="B68" s="361"/>
      <c r="C68" s="356" t="s">
        <v>190</v>
      </c>
      <c r="D68" s="356" t="s">
        <v>159</v>
      </c>
      <c r="E68" s="356" t="s">
        <v>170</v>
      </c>
      <c r="F68" s="356" t="s">
        <v>285</v>
      </c>
      <c r="G68" s="356" t="s">
        <v>152</v>
      </c>
      <c r="H68" s="360"/>
      <c r="I68" s="360"/>
      <c r="J68" s="360"/>
      <c r="K68" s="452"/>
      <c r="L68" s="182"/>
      <c r="N68" s="186">
        <f t="shared" si="0"/>
        <v>0</v>
      </c>
      <c r="O68" s="186">
        <f t="shared" si="0"/>
        <v>0</v>
      </c>
      <c r="P68" s="186" t="e">
        <f t="shared" si="1"/>
        <v>#DIV/0!</v>
      </c>
      <c r="Q68" s="186" t="e">
        <f t="shared" si="1"/>
        <v>#DIV/0!</v>
      </c>
    </row>
    <row r="69" spans="1:17" ht="33" customHeight="1" hidden="1">
      <c r="A69" s="342" t="s">
        <v>257</v>
      </c>
      <c r="B69" s="342"/>
      <c r="C69" s="356" t="s">
        <v>190</v>
      </c>
      <c r="D69" s="356" t="s">
        <v>159</v>
      </c>
      <c r="E69" s="356" t="s">
        <v>170</v>
      </c>
      <c r="F69" s="356" t="s">
        <v>285</v>
      </c>
      <c r="G69" s="356" t="s">
        <v>162</v>
      </c>
      <c r="H69" s="360"/>
      <c r="I69" s="360"/>
      <c r="J69" s="360"/>
      <c r="K69" s="452"/>
      <c r="L69" s="182"/>
      <c r="N69" s="186">
        <f t="shared" si="0"/>
        <v>0</v>
      </c>
      <c r="O69" s="186">
        <f t="shared" si="0"/>
        <v>0</v>
      </c>
      <c r="P69" s="186" t="e">
        <f t="shared" si="1"/>
        <v>#DIV/0!</v>
      </c>
      <c r="Q69" s="186" t="e">
        <f t="shared" si="1"/>
        <v>#DIV/0!</v>
      </c>
    </row>
    <row r="70" spans="1:17" ht="31.5" hidden="1">
      <c r="A70" s="344" t="s">
        <v>88</v>
      </c>
      <c r="B70" s="344"/>
      <c r="C70" s="355" t="s">
        <v>190</v>
      </c>
      <c r="D70" s="355" t="s">
        <v>159</v>
      </c>
      <c r="E70" s="355" t="s">
        <v>199</v>
      </c>
      <c r="F70" s="355"/>
      <c r="G70" s="355"/>
      <c r="H70" s="369">
        <f aca="true" t="shared" si="3" ref="H70:L72">H71</f>
        <v>0</v>
      </c>
      <c r="I70" s="369">
        <f t="shared" si="3"/>
        <v>0</v>
      </c>
      <c r="J70" s="369">
        <f t="shared" si="3"/>
        <v>0</v>
      </c>
      <c r="K70" s="453">
        <f t="shared" si="3"/>
        <v>0</v>
      </c>
      <c r="L70" s="183">
        <f t="shared" si="3"/>
        <v>0</v>
      </c>
      <c r="N70" s="186">
        <f t="shared" si="0"/>
        <v>0</v>
      </c>
      <c r="O70" s="186">
        <f t="shared" si="0"/>
        <v>0</v>
      </c>
      <c r="P70" s="186" t="e">
        <f t="shared" si="1"/>
        <v>#DIV/0!</v>
      </c>
      <c r="Q70" s="186" t="e">
        <f t="shared" si="1"/>
        <v>#DIV/0!</v>
      </c>
    </row>
    <row r="71" spans="1:17" ht="47.25" hidden="1">
      <c r="A71" s="342" t="s">
        <v>537</v>
      </c>
      <c r="B71" s="342"/>
      <c r="C71" s="356" t="s">
        <v>190</v>
      </c>
      <c r="D71" s="356" t="s">
        <v>159</v>
      </c>
      <c r="E71" s="356" t="s">
        <v>199</v>
      </c>
      <c r="F71" s="356" t="s">
        <v>292</v>
      </c>
      <c r="G71" s="356"/>
      <c r="H71" s="363">
        <f t="shared" si="3"/>
        <v>0</v>
      </c>
      <c r="I71" s="363">
        <f t="shared" si="3"/>
        <v>0</v>
      </c>
      <c r="J71" s="363">
        <f t="shared" si="3"/>
        <v>0</v>
      </c>
      <c r="K71" s="296">
        <f t="shared" si="3"/>
        <v>0</v>
      </c>
      <c r="L71" s="179">
        <f t="shared" si="3"/>
        <v>0</v>
      </c>
      <c r="N71" s="186">
        <f t="shared" si="0"/>
        <v>0</v>
      </c>
      <c r="O71" s="186">
        <f t="shared" si="0"/>
        <v>0</v>
      </c>
      <c r="P71" s="186" t="e">
        <f t="shared" si="1"/>
        <v>#DIV/0!</v>
      </c>
      <c r="Q71" s="186" t="e">
        <f t="shared" si="1"/>
        <v>#DIV/0!</v>
      </c>
    </row>
    <row r="72" spans="1:17" ht="31.5" hidden="1">
      <c r="A72" s="342" t="s">
        <v>538</v>
      </c>
      <c r="B72" s="342"/>
      <c r="C72" s="356" t="s">
        <v>190</v>
      </c>
      <c r="D72" s="356" t="s">
        <v>159</v>
      </c>
      <c r="E72" s="356" t="s">
        <v>199</v>
      </c>
      <c r="F72" s="356" t="s">
        <v>539</v>
      </c>
      <c r="G72" s="356"/>
      <c r="H72" s="363">
        <f t="shared" si="3"/>
        <v>0</v>
      </c>
      <c r="I72" s="363">
        <f t="shared" si="3"/>
        <v>0</v>
      </c>
      <c r="J72" s="363">
        <f t="shared" si="3"/>
        <v>0</v>
      </c>
      <c r="K72" s="296">
        <f t="shared" si="3"/>
        <v>0</v>
      </c>
      <c r="L72" s="179">
        <f t="shared" si="3"/>
        <v>0</v>
      </c>
      <c r="N72" s="186">
        <f t="shared" si="0"/>
        <v>0</v>
      </c>
      <c r="O72" s="186">
        <f t="shared" si="0"/>
        <v>0</v>
      </c>
      <c r="P72" s="186" t="e">
        <f t="shared" si="1"/>
        <v>#DIV/0!</v>
      </c>
      <c r="Q72" s="186" t="e">
        <f t="shared" si="1"/>
        <v>#DIV/0!</v>
      </c>
    </row>
    <row r="73" spans="1:17" ht="15.75" hidden="1">
      <c r="A73" s="342" t="s">
        <v>540</v>
      </c>
      <c r="B73" s="342"/>
      <c r="C73" s="356" t="s">
        <v>190</v>
      </c>
      <c r="D73" s="356" t="s">
        <v>159</v>
      </c>
      <c r="E73" s="356" t="s">
        <v>199</v>
      </c>
      <c r="F73" s="356" t="s">
        <v>541</v>
      </c>
      <c r="G73" s="356"/>
      <c r="H73" s="363">
        <v>0</v>
      </c>
      <c r="I73" s="363"/>
      <c r="J73" s="363">
        <v>0</v>
      </c>
      <c r="K73" s="296"/>
      <c r="L73" s="179"/>
      <c r="N73" s="186">
        <f t="shared" si="0"/>
        <v>0</v>
      </c>
      <c r="O73" s="186">
        <f t="shared" si="0"/>
        <v>0</v>
      </c>
      <c r="P73" s="186" t="e">
        <f t="shared" si="1"/>
        <v>#DIV/0!</v>
      </c>
      <c r="Q73" s="186" t="e">
        <f t="shared" si="1"/>
        <v>#DIV/0!</v>
      </c>
    </row>
    <row r="74" spans="1:17" ht="31.5" hidden="1">
      <c r="A74" s="342" t="s">
        <v>542</v>
      </c>
      <c r="B74" s="342"/>
      <c r="C74" s="356"/>
      <c r="D74" s="356" t="s">
        <v>159</v>
      </c>
      <c r="E74" s="356" t="s">
        <v>199</v>
      </c>
      <c r="F74" s="356" t="s">
        <v>543</v>
      </c>
      <c r="G74" s="356" t="s">
        <v>155</v>
      </c>
      <c r="H74" s="363">
        <v>0</v>
      </c>
      <c r="I74" s="363"/>
      <c r="J74" s="363">
        <v>0</v>
      </c>
      <c r="K74" s="296"/>
      <c r="L74" s="179"/>
      <c r="N74" s="186"/>
      <c r="O74" s="186"/>
      <c r="P74" s="186"/>
      <c r="Q74" s="186"/>
    </row>
    <row r="75" spans="1:17" s="9" customFormat="1" ht="23.25" customHeight="1">
      <c r="A75" s="344" t="s">
        <v>185</v>
      </c>
      <c r="B75" s="344"/>
      <c r="C75" s="355" t="s">
        <v>190</v>
      </c>
      <c r="D75" s="355" t="s">
        <v>159</v>
      </c>
      <c r="E75" s="355" t="s">
        <v>183</v>
      </c>
      <c r="F75" s="355"/>
      <c r="G75" s="355"/>
      <c r="H75" s="364">
        <f aca="true" t="shared" si="4" ref="H75:L76">H76</f>
        <v>5</v>
      </c>
      <c r="I75" s="364">
        <f t="shared" si="4"/>
        <v>1</v>
      </c>
      <c r="J75" s="364">
        <f t="shared" si="4"/>
        <v>5</v>
      </c>
      <c r="K75" s="450">
        <f t="shared" si="4"/>
        <v>1</v>
      </c>
      <c r="L75" s="180">
        <f t="shared" si="4"/>
        <v>1</v>
      </c>
      <c r="N75" s="186">
        <f t="shared" si="0"/>
        <v>4</v>
      </c>
      <c r="O75" s="186">
        <f t="shared" si="0"/>
        <v>0</v>
      </c>
      <c r="P75" s="186">
        <f t="shared" si="1"/>
        <v>500</v>
      </c>
      <c r="Q75" s="186">
        <f t="shared" si="1"/>
        <v>100</v>
      </c>
    </row>
    <row r="76" spans="1:17" ht="17.25" customHeight="1" hidden="1">
      <c r="A76" s="340" t="s">
        <v>544</v>
      </c>
      <c r="B76" s="343"/>
      <c r="C76" s="356" t="s">
        <v>190</v>
      </c>
      <c r="D76" s="356" t="s">
        <v>159</v>
      </c>
      <c r="E76" s="356" t="s">
        <v>183</v>
      </c>
      <c r="F76" s="356" t="s">
        <v>353</v>
      </c>
      <c r="G76" s="356"/>
      <c r="H76" s="363">
        <f t="shared" si="4"/>
        <v>5</v>
      </c>
      <c r="I76" s="363">
        <f t="shared" si="4"/>
        <v>1</v>
      </c>
      <c r="J76" s="363">
        <f t="shared" si="4"/>
        <v>5</v>
      </c>
      <c r="K76" s="296">
        <f t="shared" si="4"/>
        <v>1</v>
      </c>
      <c r="L76" s="179">
        <f t="shared" si="4"/>
        <v>1</v>
      </c>
      <c r="N76" s="186">
        <f t="shared" si="0"/>
        <v>4</v>
      </c>
      <c r="O76" s="186">
        <f t="shared" si="0"/>
        <v>0</v>
      </c>
      <c r="P76" s="186">
        <f t="shared" si="1"/>
        <v>500</v>
      </c>
      <c r="Q76" s="186">
        <f t="shared" si="1"/>
        <v>100</v>
      </c>
    </row>
    <row r="77" spans="1:17" ht="15.75" hidden="1">
      <c r="A77" s="342" t="s">
        <v>189</v>
      </c>
      <c r="B77" s="342"/>
      <c r="C77" s="356" t="s">
        <v>190</v>
      </c>
      <c r="D77" s="356" t="s">
        <v>159</v>
      </c>
      <c r="E77" s="356" t="s">
        <v>183</v>
      </c>
      <c r="F77" s="356" t="s">
        <v>545</v>
      </c>
      <c r="G77" s="356"/>
      <c r="H77" s="359">
        <f>H79</f>
        <v>5</v>
      </c>
      <c r="I77" s="359">
        <f>I79</f>
        <v>1</v>
      </c>
      <c r="J77" s="359">
        <f>J79</f>
        <v>5</v>
      </c>
      <c r="K77" s="448">
        <f>K79</f>
        <v>1</v>
      </c>
      <c r="L77" s="177">
        <f>L79</f>
        <v>1</v>
      </c>
      <c r="N77" s="186">
        <f t="shared" si="0"/>
        <v>4</v>
      </c>
      <c r="O77" s="186">
        <f t="shared" si="0"/>
        <v>0</v>
      </c>
      <c r="P77" s="186">
        <f t="shared" si="1"/>
        <v>500</v>
      </c>
      <c r="Q77" s="186">
        <f t="shared" si="1"/>
        <v>100</v>
      </c>
    </row>
    <row r="78" spans="1:17" ht="31.5" hidden="1">
      <c r="A78" s="342" t="s">
        <v>546</v>
      </c>
      <c r="B78" s="342"/>
      <c r="C78" s="356" t="s">
        <v>190</v>
      </c>
      <c r="D78" s="356" t="s">
        <v>159</v>
      </c>
      <c r="E78" s="356" t="s">
        <v>183</v>
      </c>
      <c r="F78" s="356" t="s">
        <v>547</v>
      </c>
      <c r="G78" s="356"/>
      <c r="H78" s="359">
        <f>H79</f>
        <v>5</v>
      </c>
      <c r="I78" s="359">
        <f>I79</f>
        <v>1</v>
      </c>
      <c r="J78" s="359">
        <f>J79</f>
        <v>5</v>
      </c>
      <c r="K78" s="448">
        <f>K79</f>
        <v>1</v>
      </c>
      <c r="L78" s="177">
        <f>L79</f>
        <v>1</v>
      </c>
      <c r="N78" s="186">
        <f t="shared" si="0"/>
        <v>4</v>
      </c>
      <c r="O78" s="186">
        <f t="shared" si="0"/>
        <v>0</v>
      </c>
      <c r="P78" s="186">
        <f t="shared" si="1"/>
        <v>500</v>
      </c>
      <c r="Q78" s="186">
        <f t="shared" si="1"/>
        <v>100</v>
      </c>
    </row>
    <row r="79" spans="1:17" ht="15.75" hidden="1">
      <c r="A79" s="342" t="s">
        <v>154</v>
      </c>
      <c r="B79" s="342"/>
      <c r="C79" s="356" t="s">
        <v>190</v>
      </c>
      <c r="D79" s="356" t="s">
        <v>159</v>
      </c>
      <c r="E79" s="356" t="s">
        <v>183</v>
      </c>
      <c r="F79" s="356" t="s">
        <v>547</v>
      </c>
      <c r="G79" s="356" t="s">
        <v>155</v>
      </c>
      <c r="H79" s="363">
        <v>5</v>
      </c>
      <c r="I79" s="363">
        <v>1</v>
      </c>
      <c r="J79" s="363">
        <v>5</v>
      </c>
      <c r="K79" s="296">
        <v>1</v>
      </c>
      <c r="L79" s="179">
        <v>1</v>
      </c>
      <c r="N79" s="186">
        <f t="shared" si="0"/>
        <v>4</v>
      </c>
      <c r="O79" s="186">
        <f t="shared" si="0"/>
        <v>0</v>
      </c>
      <c r="P79" s="186">
        <f t="shared" si="1"/>
        <v>500</v>
      </c>
      <c r="Q79" s="186">
        <f t="shared" si="1"/>
        <v>100</v>
      </c>
    </row>
    <row r="80" spans="1:17" s="9" customFormat="1" ht="27" customHeight="1">
      <c r="A80" s="358" t="s">
        <v>35</v>
      </c>
      <c r="B80" s="358"/>
      <c r="C80" s="355" t="s">
        <v>190</v>
      </c>
      <c r="D80" s="355" t="s">
        <v>159</v>
      </c>
      <c r="E80" s="355" t="s">
        <v>64</v>
      </c>
      <c r="F80" s="355"/>
      <c r="G80" s="355"/>
      <c r="H80" s="364">
        <f>H85+H81+H91</f>
        <v>3</v>
      </c>
      <c r="I80" s="364">
        <f>I85+I81</f>
        <v>3.7</v>
      </c>
      <c r="J80" s="364">
        <f>J85+J81+J91</f>
        <v>3</v>
      </c>
      <c r="K80" s="450">
        <f>K85+K81</f>
        <v>3.6</v>
      </c>
      <c r="L80" s="180">
        <f>L85+L81</f>
        <v>3.6</v>
      </c>
      <c r="N80" s="186">
        <f t="shared" si="0"/>
        <v>-0.6000000000000001</v>
      </c>
      <c r="O80" s="186">
        <f t="shared" si="0"/>
        <v>0.10000000000000009</v>
      </c>
      <c r="P80" s="186">
        <f t="shared" si="1"/>
        <v>83.33333333333333</v>
      </c>
      <c r="Q80" s="186">
        <f t="shared" si="1"/>
        <v>102.77777777777779</v>
      </c>
    </row>
    <row r="81" spans="1:17" s="9" customFormat="1" ht="57" customHeight="1" hidden="1">
      <c r="A81" s="344" t="s">
        <v>43</v>
      </c>
      <c r="B81" s="344"/>
      <c r="C81" s="355" t="s">
        <v>190</v>
      </c>
      <c r="D81" s="355" t="s">
        <v>159</v>
      </c>
      <c r="E81" s="355" t="s">
        <v>64</v>
      </c>
      <c r="F81" s="355" t="s">
        <v>355</v>
      </c>
      <c r="G81" s="355"/>
      <c r="H81" s="364">
        <f>H83</f>
        <v>0</v>
      </c>
      <c r="I81" s="364">
        <f>I83</f>
        <v>0.7</v>
      </c>
      <c r="J81" s="364">
        <f>J83</f>
        <v>0</v>
      </c>
      <c r="K81" s="450">
        <f>K83</f>
        <v>0.6</v>
      </c>
      <c r="L81" s="180">
        <f>L83</f>
        <v>0.6</v>
      </c>
      <c r="N81" s="186">
        <f t="shared" si="0"/>
        <v>-0.6</v>
      </c>
      <c r="O81" s="186">
        <f t="shared" si="0"/>
        <v>0.09999999999999998</v>
      </c>
      <c r="P81" s="186">
        <f t="shared" si="1"/>
        <v>0</v>
      </c>
      <c r="Q81" s="186">
        <f t="shared" si="1"/>
        <v>116.66666666666667</v>
      </c>
    </row>
    <row r="82" spans="1:17" s="9" customFormat="1" ht="32.25" customHeight="1" hidden="1">
      <c r="A82" s="343" t="s">
        <v>354</v>
      </c>
      <c r="B82" s="343"/>
      <c r="C82" s="356" t="s">
        <v>190</v>
      </c>
      <c r="D82" s="356" t="s">
        <v>159</v>
      </c>
      <c r="E82" s="356" t="s">
        <v>64</v>
      </c>
      <c r="F82" s="356" t="s">
        <v>356</v>
      </c>
      <c r="G82" s="356"/>
      <c r="H82" s="363">
        <f aca="true" t="shared" si="5" ref="H82:L83">H83</f>
        <v>0</v>
      </c>
      <c r="I82" s="363">
        <f t="shared" si="5"/>
        <v>0.7</v>
      </c>
      <c r="J82" s="363">
        <f t="shared" si="5"/>
        <v>0</v>
      </c>
      <c r="K82" s="450">
        <f t="shared" si="5"/>
        <v>0.6</v>
      </c>
      <c r="L82" s="180">
        <f t="shared" si="5"/>
        <v>0.6</v>
      </c>
      <c r="N82" s="186">
        <f t="shared" si="0"/>
        <v>-0.6</v>
      </c>
      <c r="O82" s="186">
        <f t="shared" si="0"/>
        <v>0.09999999999999998</v>
      </c>
      <c r="P82" s="186">
        <f t="shared" si="1"/>
        <v>0</v>
      </c>
      <c r="Q82" s="186">
        <f t="shared" si="1"/>
        <v>116.66666666666667</v>
      </c>
    </row>
    <row r="83" spans="1:17" s="9" customFormat="1" ht="110.25" hidden="1">
      <c r="A83" s="93" t="s">
        <v>256</v>
      </c>
      <c r="B83" s="93"/>
      <c r="C83" s="356" t="s">
        <v>190</v>
      </c>
      <c r="D83" s="356" t="s">
        <v>159</v>
      </c>
      <c r="E83" s="356" t="s">
        <v>64</v>
      </c>
      <c r="F83" s="356" t="s">
        <v>357</v>
      </c>
      <c r="G83" s="355"/>
      <c r="H83" s="363">
        <f t="shared" si="5"/>
        <v>0</v>
      </c>
      <c r="I83" s="363">
        <f t="shared" si="5"/>
        <v>0.7</v>
      </c>
      <c r="J83" s="363">
        <f t="shared" si="5"/>
        <v>0</v>
      </c>
      <c r="K83" s="450">
        <f t="shared" si="5"/>
        <v>0.6</v>
      </c>
      <c r="L83" s="180">
        <f t="shared" si="5"/>
        <v>0.6</v>
      </c>
      <c r="N83" s="186">
        <f t="shared" si="0"/>
        <v>-0.6</v>
      </c>
      <c r="O83" s="186">
        <f t="shared" si="0"/>
        <v>0.09999999999999998</v>
      </c>
      <c r="P83" s="186">
        <f t="shared" si="1"/>
        <v>0</v>
      </c>
      <c r="Q83" s="186">
        <f t="shared" si="1"/>
        <v>116.66666666666667</v>
      </c>
    </row>
    <row r="84" spans="1:17" s="9" customFormat="1" ht="31.5" hidden="1">
      <c r="A84" s="342" t="s">
        <v>257</v>
      </c>
      <c r="B84" s="342"/>
      <c r="C84" s="356" t="s">
        <v>190</v>
      </c>
      <c r="D84" s="356" t="s">
        <v>159</v>
      </c>
      <c r="E84" s="356" t="s">
        <v>64</v>
      </c>
      <c r="F84" s="356" t="s">
        <v>357</v>
      </c>
      <c r="G84" s="356" t="s">
        <v>162</v>
      </c>
      <c r="H84" s="363">
        <v>0</v>
      </c>
      <c r="I84" s="363">
        <v>0.7</v>
      </c>
      <c r="J84" s="363">
        <v>0</v>
      </c>
      <c r="K84" s="296">
        <v>0.6</v>
      </c>
      <c r="L84" s="179">
        <v>0.6</v>
      </c>
      <c r="N84" s="186">
        <f t="shared" si="0"/>
        <v>-0.6</v>
      </c>
      <c r="O84" s="186">
        <f t="shared" si="0"/>
        <v>0.09999999999999998</v>
      </c>
      <c r="P84" s="186">
        <f t="shared" si="1"/>
        <v>0</v>
      </c>
      <c r="Q84" s="186">
        <f t="shared" si="1"/>
        <v>116.66666666666667</v>
      </c>
    </row>
    <row r="85" spans="1:17" s="9" customFormat="1" ht="34.5" customHeight="1" hidden="1">
      <c r="A85" s="344" t="s">
        <v>45</v>
      </c>
      <c r="B85" s="344"/>
      <c r="C85" s="355" t="s">
        <v>190</v>
      </c>
      <c r="D85" s="355" t="s">
        <v>159</v>
      </c>
      <c r="E85" s="355" t="s">
        <v>64</v>
      </c>
      <c r="F85" s="355" t="s">
        <v>319</v>
      </c>
      <c r="G85" s="355"/>
      <c r="H85" s="364">
        <f>H86</f>
        <v>0</v>
      </c>
      <c r="I85" s="364">
        <f>I86+I91</f>
        <v>3</v>
      </c>
      <c r="J85" s="364">
        <f>J86</f>
        <v>0</v>
      </c>
      <c r="K85" s="450">
        <f>K86+K91</f>
        <v>3</v>
      </c>
      <c r="L85" s="180">
        <f>L86+L91</f>
        <v>3</v>
      </c>
      <c r="N85" s="186">
        <f t="shared" si="0"/>
        <v>-3</v>
      </c>
      <c r="O85" s="186">
        <f t="shared" si="0"/>
        <v>0</v>
      </c>
      <c r="P85" s="186">
        <f t="shared" si="1"/>
        <v>0</v>
      </c>
      <c r="Q85" s="186">
        <f t="shared" si="1"/>
        <v>100</v>
      </c>
    </row>
    <row r="86" spans="1:17" s="9" customFormat="1" ht="47.25" hidden="1">
      <c r="A86" s="344" t="s">
        <v>47</v>
      </c>
      <c r="B86" s="344"/>
      <c r="C86" s="355" t="s">
        <v>190</v>
      </c>
      <c r="D86" s="355" t="s">
        <v>159</v>
      </c>
      <c r="E86" s="355" t="s">
        <v>64</v>
      </c>
      <c r="F86" s="355" t="s">
        <v>69</v>
      </c>
      <c r="G86" s="355"/>
      <c r="H86" s="364">
        <f>H87</f>
        <v>0</v>
      </c>
      <c r="I86" s="364">
        <f>I87</f>
        <v>0</v>
      </c>
      <c r="J86" s="364">
        <f>J87</f>
        <v>0</v>
      </c>
      <c r="K86" s="450">
        <f>K87</f>
        <v>0</v>
      </c>
      <c r="L86" s="180">
        <f>L87</f>
        <v>0</v>
      </c>
      <c r="N86" s="186">
        <f t="shared" si="0"/>
        <v>0</v>
      </c>
      <c r="O86" s="186">
        <f t="shared" si="0"/>
        <v>0</v>
      </c>
      <c r="P86" s="186" t="e">
        <f t="shared" si="1"/>
        <v>#DIV/0!</v>
      </c>
      <c r="Q86" s="186" t="e">
        <f t="shared" si="1"/>
        <v>#DIV/0!</v>
      </c>
    </row>
    <row r="87" spans="1:17" ht="31.5" hidden="1">
      <c r="A87" s="342" t="s">
        <v>153</v>
      </c>
      <c r="B87" s="342"/>
      <c r="C87" s="356" t="s">
        <v>190</v>
      </c>
      <c r="D87" s="356" t="s">
        <v>159</v>
      </c>
      <c r="E87" s="356" t="s">
        <v>64</v>
      </c>
      <c r="F87" s="356" t="s">
        <v>69</v>
      </c>
      <c r="G87" s="356" t="s">
        <v>162</v>
      </c>
      <c r="H87" s="363">
        <v>0</v>
      </c>
      <c r="I87" s="363"/>
      <c r="J87" s="363">
        <v>0</v>
      </c>
      <c r="K87" s="296"/>
      <c r="L87" s="179"/>
      <c r="N87" s="186">
        <f t="shared" si="0"/>
        <v>0</v>
      </c>
      <c r="O87" s="186">
        <f t="shared" si="0"/>
        <v>0</v>
      </c>
      <c r="P87" s="186" t="e">
        <f t="shared" si="1"/>
        <v>#DIV/0!</v>
      </c>
      <c r="Q87" s="186" t="e">
        <f t="shared" si="1"/>
        <v>#DIV/0!</v>
      </c>
    </row>
    <row r="88" spans="1:17" ht="15.75" hidden="1">
      <c r="A88" s="342" t="s">
        <v>42</v>
      </c>
      <c r="B88" s="342"/>
      <c r="C88" s="356" t="s">
        <v>190</v>
      </c>
      <c r="D88" s="356" t="s">
        <v>159</v>
      </c>
      <c r="E88" s="356" t="s">
        <v>64</v>
      </c>
      <c r="F88" s="356" t="s">
        <v>48</v>
      </c>
      <c r="G88" s="356" t="s">
        <v>162</v>
      </c>
      <c r="H88" s="363"/>
      <c r="I88" s="363"/>
      <c r="J88" s="363"/>
      <c r="K88" s="296"/>
      <c r="L88" s="179"/>
      <c r="N88" s="186">
        <f t="shared" si="0"/>
        <v>0</v>
      </c>
      <c r="O88" s="186">
        <f t="shared" si="0"/>
        <v>0</v>
      </c>
      <c r="P88" s="186" t="e">
        <f t="shared" si="1"/>
        <v>#DIV/0!</v>
      </c>
      <c r="Q88" s="186" t="e">
        <f t="shared" si="1"/>
        <v>#DIV/0!</v>
      </c>
    </row>
    <row r="89" spans="1:17" ht="15.75" hidden="1">
      <c r="A89" s="342" t="s">
        <v>172</v>
      </c>
      <c r="B89" s="342"/>
      <c r="C89" s="356" t="s">
        <v>190</v>
      </c>
      <c r="D89" s="356" t="s">
        <v>159</v>
      </c>
      <c r="E89" s="356" t="s">
        <v>64</v>
      </c>
      <c r="F89" s="356" t="s">
        <v>48</v>
      </c>
      <c r="G89" s="356" t="s">
        <v>162</v>
      </c>
      <c r="H89" s="363"/>
      <c r="I89" s="363"/>
      <c r="J89" s="363"/>
      <c r="K89" s="296"/>
      <c r="L89" s="179"/>
      <c r="N89" s="186">
        <f t="shared" si="0"/>
        <v>0</v>
      </c>
      <c r="O89" s="186">
        <f t="shared" si="0"/>
        <v>0</v>
      </c>
      <c r="P89" s="186" t="e">
        <f t="shared" si="1"/>
        <v>#DIV/0!</v>
      </c>
      <c r="Q89" s="186" t="e">
        <f t="shared" si="1"/>
        <v>#DIV/0!</v>
      </c>
    </row>
    <row r="90" spans="1:17" ht="15.75" hidden="1">
      <c r="A90" s="342" t="s">
        <v>177</v>
      </c>
      <c r="B90" s="342"/>
      <c r="C90" s="356" t="s">
        <v>190</v>
      </c>
      <c r="D90" s="356" t="s">
        <v>159</v>
      </c>
      <c r="E90" s="356" t="s">
        <v>64</v>
      </c>
      <c r="F90" s="356" t="s">
        <v>48</v>
      </c>
      <c r="G90" s="356" t="s">
        <v>162</v>
      </c>
      <c r="H90" s="363"/>
      <c r="I90" s="363"/>
      <c r="J90" s="363"/>
      <c r="K90" s="296"/>
      <c r="L90" s="179"/>
      <c r="N90" s="186">
        <f t="shared" si="0"/>
        <v>0</v>
      </c>
      <c r="O90" s="186">
        <f t="shared" si="0"/>
        <v>0</v>
      </c>
      <c r="P90" s="186" t="e">
        <f t="shared" si="1"/>
        <v>#DIV/0!</v>
      </c>
      <c r="Q90" s="186" t="e">
        <f t="shared" si="1"/>
        <v>#DIV/0!</v>
      </c>
    </row>
    <row r="91" spans="1:17" s="9" customFormat="1" ht="18" customHeight="1" hidden="1">
      <c r="A91" s="344" t="s">
        <v>548</v>
      </c>
      <c r="B91" s="344"/>
      <c r="C91" s="355" t="s">
        <v>190</v>
      </c>
      <c r="D91" s="355" t="s">
        <v>159</v>
      </c>
      <c r="E91" s="355" t="s">
        <v>64</v>
      </c>
      <c r="F91" s="355" t="s">
        <v>320</v>
      </c>
      <c r="G91" s="355"/>
      <c r="H91" s="364">
        <f>H92</f>
        <v>3</v>
      </c>
      <c r="I91" s="364">
        <f>I92</f>
        <v>3</v>
      </c>
      <c r="J91" s="364">
        <f>J92</f>
        <v>3</v>
      </c>
      <c r="K91" s="450">
        <f>K92</f>
        <v>3</v>
      </c>
      <c r="L91" s="180">
        <f>L92</f>
        <v>3</v>
      </c>
      <c r="N91" s="186">
        <f t="shared" si="0"/>
        <v>0</v>
      </c>
      <c r="O91" s="186">
        <f t="shared" si="0"/>
        <v>0</v>
      </c>
      <c r="P91" s="186">
        <f t="shared" si="1"/>
        <v>100</v>
      </c>
      <c r="Q91" s="186">
        <f t="shared" si="1"/>
        <v>100</v>
      </c>
    </row>
    <row r="92" spans="1:17" ht="30" customHeight="1" hidden="1">
      <c r="A92" s="342" t="s">
        <v>49</v>
      </c>
      <c r="B92" s="342"/>
      <c r="C92" s="356" t="s">
        <v>190</v>
      </c>
      <c r="D92" s="356" t="s">
        <v>159</v>
      </c>
      <c r="E92" s="356" t="s">
        <v>64</v>
      </c>
      <c r="F92" s="356" t="s">
        <v>550</v>
      </c>
      <c r="G92" s="356"/>
      <c r="H92" s="363">
        <f>H94+H98</f>
        <v>3</v>
      </c>
      <c r="I92" s="363">
        <f>I94+I98</f>
        <v>3</v>
      </c>
      <c r="J92" s="363">
        <f>J94+J98</f>
        <v>3</v>
      </c>
      <c r="K92" s="296">
        <f>K94+K98</f>
        <v>3</v>
      </c>
      <c r="L92" s="179">
        <f>L94+L98</f>
        <v>3</v>
      </c>
      <c r="N92" s="186">
        <f t="shared" si="0"/>
        <v>0</v>
      </c>
      <c r="O92" s="186">
        <f t="shared" si="0"/>
        <v>0</v>
      </c>
      <c r="P92" s="186">
        <f t="shared" si="1"/>
        <v>100</v>
      </c>
      <c r="Q92" s="186">
        <f t="shared" si="1"/>
        <v>100</v>
      </c>
    </row>
    <row r="93" spans="1:17" ht="48" customHeight="1" hidden="1">
      <c r="A93" s="370" t="s">
        <v>549</v>
      </c>
      <c r="B93" s="342"/>
      <c r="C93" s="356" t="s">
        <v>190</v>
      </c>
      <c r="D93" s="356" t="s">
        <v>159</v>
      </c>
      <c r="E93" s="356" t="s">
        <v>64</v>
      </c>
      <c r="F93" s="356" t="s">
        <v>551</v>
      </c>
      <c r="G93" s="356"/>
      <c r="H93" s="363">
        <f>H98</f>
        <v>3</v>
      </c>
      <c r="I93" s="363">
        <f>I98</f>
        <v>3</v>
      </c>
      <c r="J93" s="363">
        <f>J98</f>
        <v>3</v>
      </c>
      <c r="K93" s="296">
        <f>K98</f>
        <v>3</v>
      </c>
      <c r="L93" s="179">
        <f>L98</f>
        <v>3</v>
      </c>
      <c r="N93" s="186">
        <f t="shared" si="0"/>
        <v>0</v>
      </c>
      <c r="O93" s="186">
        <f t="shared" si="0"/>
        <v>0</v>
      </c>
      <c r="P93" s="186">
        <f t="shared" si="1"/>
        <v>100</v>
      </c>
      <c r="Q93" s="186">
        <f t="shared" si="1"/>
        <v>100</v>
      </c>
    </row>
    <row r="94" spans="1:17" ht="31.5" hidden="1">
      <c r="A94" s="371" t="s">
        <v>153</v>
      </c>
      <c r="B94" s="343"/>
      <c r="C94" s="356" t="s">
        <v>190</v>
      </c>
      <c r="D94" s="356" t="s">
        <v>159</v>
      </c>
      <c r="E94" s="356" t="s">
        <v>64</v>
      </c>
      <c r="F94" s="356" t="s">
        <v>201</v>
      </c>
      <c r="G94" s="356" t="s">
        <v>162</v>
      </c>
      <c r="H94" s="359"/>
      <c r="I94" s="359"/>
      <c r="J94" s="359"/>
      <c r="K94" s="448"/>
      <c r="L94" s="177"/>
      <c r="N94" s="186">
        <f t="shared" si="0"/>
        <v>0</v>
      </c>
      <c r="O94" s="186">
        <f t="shared" si="0"/>
        <v>0</v>
      </c>
      <c r="P94" s="186" t="e">
        <f t="shared" si="1"/>
        <v>#DIV/0!</v>
      </c>
      <c r="Q94" s="186" t="e">
        <f t="shared" si="1"/>
        <v>#DIV/0!</v>
      </c>
    </row>
    <row r="95" spans="1:17" ht="15.75" hidden="1">
      <c r="A95" s="371" t="s">
        <v>42</v>
      </c>
      <c r="B95" s="343"/>
      <c r="C95" s="356" t="s">
        <v>190</v>
      </c>
      <c r="D95" s="356" t="s">
        <v>159</v>
      </c>
      <c r="E95" s="356" t="s">
        <v>64</v>
      </c>
      <c r="F95" s="356" t="s">
        <v>201</v>
      </c>
      <c r="G95" s="356" t="s">
        <v>162</v>
      </c>
      <c r="H95" s="363">
        <v>45</v>
      </c>
      <c r="I95" s="363">
        <v>45</v>
      </c>
      <c r="J95" s="363">
        <v>45</v>
      </c>
      <c r="K95" s="296">
        <v>45</v>
      </c>
      <c r="L95" s="179">
        <v>45</v>
      </c>
      <c r="N95" s="186">
        <f t="shared" si="0"/>
        <v>0</v>
      </c>
      <c r="O95" s="186">
        <f t="shared" si="0"/>
        <v>0</v>
      </c>
      <c r="P95" s="186">
        <f t="shared" si="1"/>
        <v>100</v>
      </c>
      <c r="Q95" s="186">
        <f t="shared" si="1"/>
        <v>100</v>
      </c>
    </row>
    <row r="96" spans="1:17" ht="15.75" hidden="1">
      <c r="A96" s="370" t="s">
        <v>172</v>
      </c>
      <c r="B96" s="342"/>
      <c r="C96" s="356" t="s">
        <v>190</v>
      </c>
      <c r="D96" s="356" t="s">
        <v>159</v>
      </c>
      <c r="E96" s="356" t="s">
        <v>64</v>
      </c>
      <c r="F96" s="356" t="s">
        <v>201</v>
      </c>
      <c r="G96" s="356" t="s">
        <v>162</v>
      </c>
      <c r="H96" s="363">
        <v>45</v>
      </c>
      <c r="I96" s="363">
        <v>45</v>
      </c>
      <c r="J96" s="363">
        <v>45</v>
      </c>
      <c r="K96" s="296">
        <v>45</v>
      </c>
      <c r="L96" s="179">
        <v>45</v>
      </c>
      <c r="N96" s="186">
        <f t="shared" si="0"/>
        <v>0</v>
      </c>
      <c r="O96" s="186">
        <f t="shared" si="0"/>
        <v>0</v>
      </c>
      <c r="P96" s="186">
        <f t="shared" si="1"/>
        <v>100</v>
      </c>
      <c r="Q96" s="186">
        <f t="shared" si="1"/>
        <v>100</v>
      </c>
    </row>
    <row r="97" spans="1:17" ht="15.75" hidden="1">
      <c r="A97" s="372" t="s">
        <v>177</v>
      </c>
      <c r="B97" s="345"/>
      <c r="C97" s="356" t="s">
        <v>190</v>
      </c>
      <c r="D97" s="356" t="s">
        <v>159</v>
      </c>
      <c r="E97" s="356" t="s">
        <v>64</v>
      </c>
      <c r="F97" s="356" t="s">
        <v>201</v>
      </c>
      <c r="G97" s="356" t="s">
        <v>162</v>
      </c>
      <c r="H97" s="363">
        <v>45</v>
      </c>
      <c r="I97" s="363">
        <v>45</v>
      </c>
      <c r="J97" s="363">
        <v>45</v>
      </c>
      <c r="K97" s="296">
        <v>45</v>
      </c>
      <c r="L97" s="179">
        <v>45</v>
      </c>
      <c r="N97" s="186">
        <f t="shared" si="0"/>
        <v>0</v>
      </c>
      <c r="O97" s="186">
        <f t="shared" si="0"/>
        <v>0</v>
      </c>
      <c r="P97" s="186">
        <f t="shared" si="1"/>
        <v>100</v>
      </c>
      <c r="Q97" s="186">
        <f t="shared" si="1"/>
        <v>100</v>
      </c>
    </row>
    <row r="98" spans="1:17" ht="15.75" hidden="1">
      <c r="A98" s="370" t="s">
        <v>154</v>
      </c>
      <c r="B98" s="342"/>
      <c r="C98" s="356" t="s">
        <v>190</v>
      </c>
      <c r="D98" s="356" t="s">
        <v>159</v>
      </c>
      <c r="E98" s="356" t="s">
        <v>64</v>
      </c>
      <c r="F98" s="356" t="s">
        <v>551</v>
      </c>
      <c r="G98" s="356" t="s">
        <v>155</v>
      </c>
      <c r="H98" s="363">
        <v>3</v>
      </c>
      <c r="I98" s="363">
        <v>3</v>
      </c>
      <c r="J98" s="363">
        <v>3</v>
      </c>
      <c r="K98" s="296">
        <v>3</v>
      </c>
      <c r="L98" s="179">
        <v>3</v>
      </c>
      <c r="N98" s="186">
        <f t="shared" si="0"/>
        <v>0</v>
      </c>
      <c r="O98" s="186">
        <f t="shared" si="0"/>
        <v>0</v>
      </c>
      <c r="P98" s="186">
        <f t="shared" si="1"/>
        <v>100</v>
      </c>
      <c r="Q98" s="186">
        <f t="shared" si="1"/>
        <v>100</v>
      </c>
    </row>
    <row r="99" spans="1:17" ht="15.75" hidden="1">
      <c r="A99" s="345" t="s">
        <v>42</v>
      </c>
      <c r="B99" s="345"/>
      <c r="C99" s="356" t="s">
        <v>190</v>
      </c>
      <c r="D99" s="356" t="s">
        <v>159</v>
      </c>
      <c r="E99" s="356" t="s">
        <v>64</v>
      </c>
      <c r="F99" s="356" t="s">
        <v>201</v>
      </c>
      <c r="G99" s="356" t="s">
        <v>155</v>
      </c>
      <c r="H99" s="363">
        <v>1</v>
      </c>
      <c r="I99" s="363">
        <v>1</v>
      </c>
      <c r="J99" s="363">
        <v>1</v>
      </c>
      <c r="K99" s="296">
        <v>1</v>
      </c>
      <c r="L99" s="179">
        <v>1</v>
      </c>
      <c r="N99" s="186">
        <f t="shared" si="0"/>
        <v>0</v>
      </c>
      <c r="O99" s="186">
        <f t="shared" si="0"/>
        <v>0</v>
      </c>
      <c r="P99" s="186">
        <f t="shared" si="1"/>
        <v>100</v>
      </c>
      <c r="Q99" s="186">
        <f t="shared" si="1"/>
        <v>100</v>
      </c>
    </row>
    <row r="100" spans="1:17" ht="15.75" hidden="1">
      <c r="A100" s="345" t="s">
        <v>178</v>
      </c>
      <c r="B100" s="345"/>
      <c r="C100" s="356" t="s">
        <v>190</v>
      </c>
      <c r="D100" s="356" t="s">
        <v>159</v>
      </c>
      <c r="E100" s="356" t="s">
        <v>64</v>
      </c>
      <c r="F100" s="356" t="s">
        <v>201</v>
      </c>
      <c r="G100" s="356" t="s">
        <v>162</v>
      </c>
      <c r="H100" s="363">
        <v>1</v>
      </c>
      <c r="I100" s="363">
        <v>1</v>
      </c>
      <c r="J100" s="363">
        <v>1</v>
      </c>
      <c r="K100" s="296">
        <v>1</v>
      </c>
      <c r="L100" s="179">
        <v>1</v>
      </c>
      <c r="N100" s="186">
        <f aca="true" t="shared" si="6" ref="N100:O171">H100-K100</f>
        <v>0</v>
      </c>
      <c r="O100" s="186">
        <f t="shared" si="6"/>
        <v>0</v>
      </c>
      <c r="P100" s="186">
        <f aca="true" t="shared" si="7" ref="P100:Q171">H100/K100*100</f>
        <v>100</v>
      </c>
      <c r="Q100" s="186">
        <f t="shared" si="7"/>
        <v>100</v>
      </c>
    </row>
    <row r="101" spans="1:17" s="9" customFormat="1" ht="26.25" customHeight="1">
      <c r="A101" s="344" t="s">
        <v>13</v>
      </c>
      <c r="B101" s="344"/>
      <c r="C101" s="355" t="s">
        <v>190</v>
      </c>
      <c r="D101" s="355" t="s">
        <v>160</v>
      </c>
      <c r="E101" s="355"/>
      <c r="F101" s="355"/>
      <c r="G101" s="355"/>
      <c r="H101" s="364">
        <f aca="true" t="shared" si="8" ref="H101:L102">H102</f>
        <v>147.7</v>
      </c>
      <c r="I101" s="364">
        <f t="shared" si="8"/>
        <v>115.1</v>
      </c>
      <c r="J101" s="364">
        <f t="shared" si="8"/>
        <v>153.1</v>
      </c>
      <c r="K101" s="450">
        <f t="shared" si="8"/>
        <v>93.39999999999999</v>
      </c>
      <c r="L101" s="180">
        <f t="shared" si="8"/>
        <v>93.39999999999999</v>
      </c>
      <c r="N101" s="186">
        <f t="shared" si="6"/>
        <v>54.3</v>
      </c>
      <c r="O101" s="186">
        <f t="shared" si="6"/>
        <v>21.700000000000003</v>
      </c>
      <c r="P101" s="186">
        <f t="shared" si="7"/>
        <v>158.1370449678801</v>
      </c>
      <c r="Q101" s="186">
        <f t="shared" si="7"/>
        <v>123.23340471092077</v>
      </c>
    </row>
    <row r="102" spans="1:17" ht="28.5" customHeight="1">
      <c r="A102" s="342" t="s">
        <v>60</v>
      </c>
      <c r="B102" s="342"/>
      <c r="C102" s="356" t="s">
        <v>190</v>
      </c>
      <c r="D102" s="356" t="s">
        <v>160</v>
      </c>
      <c r="E102" s="356" t="s">
        <v>169</v>
      </c>
      <c r="F102" s="356"/>
      <c r="G102" s="356"/>
      <c r="H102" s="363">
        <f t="shared" si="8"/>
        <v>147.7</v>
      </c>
      <c r="I102" s="363">
        <f t="shared" si="8"/>
        <v>115.1</v>
      </c>
      <c r="J102" s="363">
        <f t="shared" si="8"/>
        <v>153.1</v>
      </c>
      <c r="K102" s="296">
        <f t="shared" si="8"/>
        <v>93.39999999999999</v>
      </c>
      <c r="L102" s="179">
        <f t="shared" si="8"/>
        <v>93.39999999999999</v>
      </c>
      <c r="N102" s="186">
        <f t="shared" si="6"/>
        <v>54.3</v>
      </c>
      <c r="O102" s="186">
        <f t="shared" si="6"/>
        <v>21.700000000000003</v>
      </c>
      <c r="P102" s="186">
        <f t="shared" si="7"/>
        <v>158.1370449678801</v>
      </c>
      <c r="Q102" s="186">
        <f t="shared" si="7"/>
        <v>123.23340471092077</v>
      </c>
    </row>
    <row r="103" spans="1:17" ht="27" customHeight="1" hidden="1">
      <c r="A103" s="342" t="s">
        <v>528</v>
      </c>
      <c r="B103" s="342"/>
      <c r="C103" s="356" t="s">
        <v>190</v>
      </c>
      <c r="D103" s="356" t="s">
        <v>160</v>
      </c>
      <c r="E103" s="356" t="s">
        <v>169</v>
      </c>
      <c r="F103" s="355" t="s">
        <v>355</v>
      </c>
      <c r="G103" s="356"/>
      <c r="H103" s="359">
        <f>H105+H124</f>
        <v>147.7</v>
      </c>
      <c r="I103" s="359">
        <f>I105</f>
        <v>115.1</v>
      </c>
      <c r="J103" s="359">
        <f>J105+J124</f>
        <v>153.1</v>
      </c>
      <c r="K103" s="448">
        <f>K105</f>
        <v>93.39999999999999</v>
      </c>
      <c r="L103" s="177">
        <f>L105</f>
        <v>93.39999999999999</v>
      </c>
      <c r="N103" s="186">
        <f t="shared" si="6"/>
        <v>54.3</v>
      </c>
      <c r="O103" s="186">
        <f t="shared" si="6"/>
        <v>21.700000000000003</v>
      </c>
      <c r="P103" s="186">
        <f t="shared" si="7"/>
        <v>158.1370449678801</v>
      </c>
      <c r="Q103" s="186">
        <f t="shared" si="7"/>
        <v>123.23340471092077</v>
      </c>
    </row>
    <row r="104" spans="1:17" ht="47.25" customHeight="1" hidden="1">
      <c r="A104" s="340" t="s">
        <v>529</v>
      </c>
      <c r="B104" s="361"/>
      <c r="C104" s="356" t="s">
        <v>190</v>
      </c>
      <c r="D104" s="356" t="s">
        <v>160</v>
      </c>
      <c r="E104" s="356" t="s">
        <v>169</v>
      </c>
      <c r="F104" s="356" t="s">
        <v>531</v>
      </c>
      <c r="G104" s="356"/>
      <c r="H104" s="359">
        <f>H105</f>
        <v>147.7</v>
      </c>
      <c r="I104" s="359">
        <f>I105</f>
        <v>115.1</v>
      </c>
      <c r="J104" s="359">
        <f>J105</f>
        <v>153.1</v>
      </c>
      <c r="K104" s="448">
        <f>K105</f>
        <v>93.39999999999999</v>
      </c>
      <c r="L104" s="177">
        <f>L105</f>
        <v>93.39999999999999</v>
      </c>
      <c r="N104" s="186">
        <f t="shared" si="6"/>
        <v>54.3</v>
      </c>
      <c r="O104" s="186">
        <f t="shared" si="6"/>
        <v>21.700000000000003</v>
      </c>
      <c r="P104" s="186">
        <f t="shared" si="7"/>
        <v>158.1370449678801</v>
      </c>
      <c r="Q104" s="186">
        <f t="shared" si="7"/>
        <v>123.23340471092077</v>
      </c>
    </row>
    <row r="105" spans="1:17" ht="29.25" customHeight="1" hidden="1">
      <c r="A105" s="346" t="s">
        <v>70</v>
      </c>
      <c r="B105" s="342"/>
      <c r="C105" s="356" t="s">
        <v>190</v>
      </c>
      <c r="D105" s="356" t="s">
        <v>160</v>
      </c>
      <c r="E105" s="356" t="s">
        <v>169</v>
      </c>
      <c r="F105" s="356" t="s">
        <v>535</v>
      </c>
      <c r="G105" s="356"/>
      <c r="H105" s="363">
        <f>H106+H111</f>
        <v>147.7</v>
      </c>
      <c r="I105" s="363">
        <f>I106+I111</f>
        <v>115.1</v>
      </c>
      <c r="J105" s="363">
        <f>J106+J111</f>
        <v>153.1</v>
      </c>
      <c r="K105" s="296">
        <f>K106+K111</f>
        <v>93.39999999999999</v>
      </c>
      <c r="L105" s="179">
        <f>L106+L111</f>
        <v>93.39999999999999</v>
      </c>
      <c r="N105" s="186">
        <f t="shared" si="6"/>
        <v>54.3</v>
      </c>
      <c r="O105" s="186">
        <f t="shared" si="6"/>
        <v>21.700000000000003</v>
      </c>
      <c r="P105" s="186">
        <f t="shared" si="7"/>
        <v>158.1370449678801</v>
      </c>
      <c r="Q105" s="186">
        <f t="shared" si="7"/>
        <v>123.23340471092077</v>
      </c>
    </row>
    <row r="106" spans="1:17" ht="48.75" customHeight="1" hidden="1">
      <c r="A106" s="342" t="s">
        <v>230</v>
      </c>
      <c r="B106" s="343"/>
      <c r="C106" s="356" t="s">
        <v>190</v>
      </c>
      <c r="D106" s="356" t="s">
        <v>160</v>
      </c>
      <c r="E106" s="356" t="s">
        <v>169</v>
      </c>
      <c r="F106" s="356" t="s">
        <v>552</v>
      </c>
      <c r="G106" s="356"/>
      <c r="H106" s="363">
        <f>H107</f>
        <v>147.7</v>
      </c>
      <c r="I106" s="363">
        <v>114.6</v>
      </c>
      <c r="J106" s="363">
        <f>J107</f>
        <v>153.1</v>
      </c>
      <c r="K106" s="296">
        <v>89.1</v>
      </c>
      <c r="L106" s="179">
        <v>89.1</v>
      </c>
      <c r="N106" s="186">
        <f t="shared" si="6"/>
        <v>58.599999999999994</v>
      </c>
      <c r="O106" s="186">
        <f t="shared" si="6"/>
        <v>25.5</v>
      </c>
      <c r="P106" s="186">
        <f t="shared" si="7"/>
        <v>165.76879910213242</v>
      </c>
      <c r="Q106" s="186">
        <f t="shared" si="7"/>
        <v>128.6195286195286</v>
      </c>
    </row>
    <row r="107" spans="1:17" ht="78" customHeight="1" hidden="1">
      <c r="A107" s="343" t="s">
        <v>151</v>
      </c>
      <c r="B107" s="342"/>
      <c r="C107" s="356" t="s">
        <v>190</v>
      </c>
      <c r="D107" s="356" t="s">
        <v>160</v>
      </c>
      <c r="E107" s="356" t="s">
        <v>169</v>
      </c>
      <c r="F107" s="356" t="s">
        <v>552</v>
      </c>
      <c r="G107" s="356" t="s">
        <v>152</v>
      </c>
      <c r="H107" s="363">
        <v>147.7</v>
      </c>
      <c r="I107" s="363">
        <v>78.1</v>
      </c>
      <c r="J107" s="363">
        <v>153.1</v>
      </c>
      <c r="K107" s="296">
        <v>78.1</v>
      </c>
      <c r="L107" s="179">
        <v>78.1</v>
      </c>
      <c r="N107" s="186">
        <f t="shared" si="6"/>
        <v>69.6</v>
      </c>
      <c r="O107" s="186">
        <f t="shared" si="6"/>
        <v>0</v>
      </c>
      <c r="P107" s="186">
        <f t="shared" si="7"/>
        <v>189.11651728553136</v>
      </c>
      <c r="Q107" s="186">
        <f t="shared" si="7"/>
        <v>100</v>
      </c>
    </row>
    <row r="108" spans="1:17" ht="31.5" hidden="1">
      <c r="A108" s="342" t="s">
        <v>257</v>
      </c>
      <c r="B108" s="343"/>
      <c r="C108" s="356" t="s">
        <v>190</v>
      </c>
      <c r="D108" s="356" t="s">
        <v>160</v>
      </c>
      <c r="E108" s="356" t="s">
        <v>169</v>
      </c>
      <c r="F108" s="356" t="s">
        <v>552</v>
      </c>
      <c r="G108" s="356" t="s">
        <v>152</v>
      </c>
      <c r="H108" s="359">
        <v>0</v>
      </c>
      <c r="I108" s="359">
        <v>78.1</v>
      </c>
      <c r="J108" s="359">
        <v>0</v>
      </c>
      <c r="K108" s="448">
        <v>78.1</v>
      </c>
      <c r="L108" s="177">
        <v>78.1</v>
      </c>
      <c r="N108" s="186">
        <f t="shared" si="6"/>
        <v>-78.1</v>
      </c>
      <c r="O108" s="186">
        <f t="shared" si="6"/>
        <v>0</v>
      </c>
      <c r="P108" s="186">
        <f t="shared" si="7"/>
        <v>0</v>
      </c>
      <c r="Q108" s="186">
        <f t="shared" si="7"/>
        <v>100</v>
      </c>
    </row>
    <row r="109" spans="1:17" ht="31.5" hidden="1">
      <c r="A109" s="343" t="s">
        <v>163</v>
      </c>
      <c r="B109" s="342"/>
      <c r="C109" s="356" t="s">
        <v>190</v>
      </c>
      <c r="D109" s="356" t="s">
        <v>160</v>
      </c>
      <c r="E109" s="356" t="s">
        <v>169</v>
      </c>
      <c r="F109" s="356" t="s">
        <v>359</v>
      </c>
      <c r="G109" s="356" t="s">
        <v>152</v>
      </c>
      <c r="H109" s="363">
        <v>60</v>
      </c>
      <c r="I109" s="363">
        <v>60</v>
      </c>
      <c r="J109" s="363">
        <v>60</v>
      </c>
      <c r="K109" s="296">
        <v>60</v>
      </c>
      <c r="L109" s="179">
        <v>60</v>
      </c>
      <c r="N109" s="186">
        <f t="shared" si="6"/>
        <v>0</v>
      </c>
      <c r="O109" s="186">
        <f t="shared" si="6"/>
        <v>0</v>
      </c>
      <c r="P109" s="186">
        <f t="shared" si="7"/>
        <v>100</v>
      </c>
      <c r="Q109" s="186">
        <f t="shared" si="7"/>
        <v>100</v>
      </c>
    </row>
    <row r="110" spans="1:17" ht="15.75" hidden="1">
      <c r="A110" s="342" t="s">
        <v>164</v>
      </c>
      <c r="B110" s="343"/>
      <c r="C110" s="356" t="s">
        <v>190</v>
      </c>
      <c r="D110" s="356" t="s">
        <v>160</v>
      </c>
      <c r="E110" s="356" t="s">
        <v>169</v>
      </c>
      <c r="F110" s="356" t="s">
        <v>359</v>
      </c>
      <c r="G110" s="356" t="s">
        <v>152</v>
      </c>
      <c r="H110" s="363">
        <v>18.1</v>
      </c>
      <c r="I110" s="363">
        <v>18.1</v>
      </c>
      <c r="J110" s="363">
        <v>18.1</v>
      </c>
      <c r="K110" s="296">
        <v>18.1</v>
      </c>
      <c r="L110" s="179">
        <v>18.1</v>
      </c>
      <c r="N110" s="186">
        <f t="shared" si="6"/>
        <v>0</v>
      </c>
      <c r="O110" s="186">
        <f t="shared" si="6"/>
        <v>0</v>
      </c>
      <c r="P110" s="186">
        <f t="shared" si="7"/>
        <v>100</v>
      </c>
      <c r="Q110" s="186">
        <f t="shared" si="7"/>
        <v>100</v>
      </c>
    </row>
    <row r="111" spans="1:17" ht="46.5" customHeight="1" hidden="1">
      <c r="A111" s="343" t="s">
        <v>165</v>
      </c>
      <c r="B111" s="342"/>
      <c r="C111" s="356" t="s">
        <v>190</v>
      </c>
      <c r="D111" s="356" t="s">
        <v>160</v>
      </c>
      <c r="E111" s="356" t="s">
        <v>169</v>
      </c>
      <c r="F111" s="356" t="s">
        <v>359</v>
      </c>
      <c r="G111" s="356" t="s">
        <v>162</v>
      </c>
      <c r="H111" s="363">
        <v>0</v>
      </c>
      <c r="I111" s="363">
        <v>0.5</v>
      </c>
      <c r="J111" s="363">
        <v>0</v>
      </c>
      <c r="K111" s="296">
        <v>4.3</v>
      </c>
      <c r="L111" s="179">
        <v>4.3</v>
      </c>
      <c r="N111" s="186">
        <f t="shared" si="6"/>
        <v>-4.3</v>
      </c>
      <c r="O111" s="186">
        <f t="shared" si="6"/>
        <v>-3.8</v>
      </c>
      <c r="P111" s="186">
        <f t="shared" si="7"/>
        <v>0</v>
      </c>
      <c r="Q111" s="186">
        <f t="shared" si="7"/>
        <v>11.627906976744185</v>
      </c>
    </row>
    <row r="112" spans="1:17" s="9" customFormat="1" ht="31.5" hidden="1">
      <c r="A112" s="342" t="s">
        <v>257</v>
      </c>
      <c r="B112" s="358"/>
      <c r="C112" s="355" t="s">
        <v>190</v>
      </c>
      <c r="D112" s="355" t="s">
        <v>169</v>
      </c>
      <c r="E112" s="355"/>
      <c r="F112" s="355"/>
      <c r="G112" s="355"/>
      <c r="H112" s="364">
        <f aca="true" t="shared" si="9" ref="H112:L114">H113</f>
        <v>0</v>
      </c>
      <c r="I112" s="364">
        <f t="shared" si="9"/>
        <v>0</v>
      </c>
      <c r="J112" s="364">
        <f t="shared" si="9"/>
        <v>0</v>
      </c>
      <c r="K112" s="450">
        <f t="shared" si="9"/>
        <v>15</v>
      </c>
      <c r="L112" s="180">
        <f t="shared" si="9"/>
        <v>15</v>
      </c>
      <c r="N112" s="186">
        <f t="shared" si="6"/>
        <v>-15</v>
      </c>
      <c r="O112" s="186">
        <f t="shared" si="6"/>
        <v>-15</v>
      </c>
      <c r="P112" s="186">
        <f t="shared" si="7"/>
        <v>0</v>
      </c>
      <c r="Q112" s="186">
        <f t="shared" si="7"/>
        <v>0</v>
      </c>
    </row>
    <row r="113" spans="1:17" ht="47.25" hidden="1">
      <c r="A113" s="346" t="s">
        <v>192</v>
      </c>
      <c r="B113" s="346"/>
      <c r="C113" s="373">
        <v>950</v>
      </c>
      <c r="D113" s="374">
        <v>3</v>
      </c>
      <c r="E113" s="374">
        <v>14</v>
      </c>
      <c r="F113" s="375" t="s">
        <v>336</v>
      </c>
      <c r="G113" s="376" t="s">
        <v>336</v>
      </c>
      <c r="H113" s="359">
        <f t="shared" si="9"/>
        <v>0</v>
      </c>
      <c r="I113" s="359">
        <f t="shared" si="9"/>
        <v>0</v>
      </c>
      <c r="J113" s="359">
        <f t="shared" si="9"/>
        <v>0</v>
      </c>
      <c r="K113" s="448">
        <f t="shared" si="9"/>
        <v>15</v>
      </c>
      <c r="L113" s="177">
        <f t="shared" si="9"/>
        <v>15</v>
      </c>
      <c r="N113" s="186">
        <f t="shared" si="6"/>
        <v>-15</v>
      </c>
      <c r="O113" s="186">
        <f t="shared" si="6"/>
        <v>-15</v>
      </c>
      <c r="P113" s="186">
        <f t="shared" si="7"/>
        <v>0</v>
      </c>
      <c r="Q113" s="186">
        <f t="shared" si="7"/>
        <v>0</v>
      </c>
    </row>
    <row r="114" spans="1:17" ht="63" hidden="1">
      <c r="A114" s="346" t="s">
        <v>337</v>
      </c>
      <c r="B114" s="346"/>
      <c r="C114" s="373">
        <v>950</v>
      </c>
      <c r="D114" s="374">
        <v>3</v>
      </c>
      <c r="E114" s="374">
        <v>14</v>
      </c>
      <c r="F114" s="375">
        <v>8600000000</v>
      </c>
      <c r="G114" s="376" t="s">
        <v>336</v>
      </c>
      <c r="H114" s="363">
        <f t="shared" si="9"/>
        <v>0</v>
      </c>
      <c r="I114" s="363">
        <f t="shared" si="9"/>
        <v>0</v>
      </c>
      <c r="J114" s="363">
        <f t="shared" si="9"/>
        <v>0</v>
      </c>
      <c r="K114" s="296">
        <f t="shared" si="9"/>
        <v>15</v>
      </c>
      <c r="L114" s="179">
        <f t="shared" si="9"/>
        <v>15</v>
      </c>
      <c r="N114" s="186">
        <f t="shared" si="6"/>
        <v>-15</v>
      </c>
      <c r="O114" s="186">
        <f t="shared" si="6"/>
        <v>-15</v>
      </c>
      <c r="P114" s="186">
        <f t="shared" si="7"/>
        <v>0</v>
      </c>
      <c r="Q114" s="186">
        <f t="shared" si="7"/>
        <v>0</v>
      </c>
    </row>
    <row r="115" spans="1:17" ht="110.25" hidden="1">
      <c r="A115" s="346" t="s">
        <v>338</v>
      </c>
      <c r="B115" s="346"/>
      <c r="C115" s="373">
        <v>950</v>
      </c>
      <c r="D115" s="374">
        <v>3</v>
      </c>
      <c r="E115" s="374">
        <v>14</v>
      </c>
      <c r="F115" s="375">
        <v>8601000000</v>
      </c>
      <c r="G115" s="376" t="s">
        <v>336</v>
      </c>
      <c r="H115" s="363">
        <f>H116+H118+H120+H122</f>
        <v>0</v>
      </c>
      <c r="I115" s="363">
        <f>I116+I118+I120+I122</f>
        <v>0</v>
      </c>
      <c r="J115" s="363">
        <f>J116+J118+J120+J122</f>
        <v>0</v>
      </c>
      <c r="K115" s="296">
        <f>K116+K118+K120+K122</f>
        <v>15</v>
      </c>
      <c r="L115" s="179">
        <f>L116+L118+L120+L122</f>
        <v>15</v>
      </c>
      <c r="N115" s="186">
        <f t="shared" si="6"/>
        <v>-15</v>
      </c>
      <c r="O115" s="186">
        <f t="shared" si="6"/>
        <v>-15</v>
      </c>
      <c r="P115" s="186">
        <f t="shared" si="7"/>
        <v>0</v>
      </c>
      <c r="Q115" s="186">
        <f t="shared" si="7"/>
        <v>0</v>
      </c>
    </row>
    <row r="116" spans="1:17" ht="31.5" hidden="1">
      <c r="A116" s="346" t="s">
        <v>339</v>
      </c>
      <c r="B116" s="346"/>
      <c r="C116" s="373">
        <v>950</v>
      </c>
      <c r="D116" s="374">
        <v>3</v>
      </c>
      <c r="E116" s="374">
        <v>14</v>
      </c>
      <c r="F116" s="375">
        <v>8601000001</v>
      </c>
      <c r="G116" s="376" t="s">
        <v>336</v>
      </c>
      <c r="H116" s="363">
        <f>H117</f>
        <v>0</v>
      </c>
      <c r="I116" s="363">
        <f>I117</f>
        <v>0</v>
      </c>
      <c r="J116" s="363">
        <f>J117</f>
        <v>0</v>
      </c>
      <c r="K116" s="296">
        <f>K117</f>
        <v>0</v>
      </c>
      <c r="L116" s="179">
        <f>L117</f>
        <v>0</v>
      </c>
      <c r="N116" s="186">
        <f t="shared" si="6"/>
        <v>0</v>
      </c>
      <c r="O116" s="186">
        <f t="shared" si="6"/>
        <v>0</v>
      </c>
      <c r="P116" s="186" t="e">
        <f t="shared" si="7"/>
        <v>#DIV/0!</v>
      </c>
      <c r="Q116" s="186" t="e">
        <f t="shared" si="7"/>
        <v>#DIV/0!</v>
      </c>
    </row>
    <row r="117" spans="1:17" ht="31.5" hidden="1">
      <c r="A117" s="346" t="s">
        <v>257</v>
      </c>
      <c r="B117" s="346"/>
      <c r="C117" s="373">
        <v>950</v>
      </c>
      <c r="D117" s="374">
        <v>3</v>
      </c>
      <c r="E117" s="374">
        <v>14</v>
      </c>
      <c r="F117" s="375">
        <v>8601000001</v>
      </c>
      <c r="G117" s="376" t="s">
        <v>162</v>
      </c>
      <c r="H117" s="363"/>
      <c r="I117" s="363"/>
      <c r="J117" s="363"/>
      <c r="K117" s="296"/>
      <c r="L117" s="179"/>
      <c r="N117" s="186">
        <f t="shared" si="6"/>
        <v>0</v>
      </c>
      <c r="O117" s="186">
        <f t="shared" si="6"/>
        <v>0</v>
      </c>
      <c r="P117" s="186" t="e">
        <f t="shared" si="7"/>
        <v>#DIV/0!</v>
      </c>
      <c r="Q117" s="186" t="e">
        <f t="shared" si="7"/>
        <v>#DIV/0!</v>
      </c>
    </row>
    <row r="118" spans="1:17" ht="31.5" hidden="1">
      <c r="A118" s="346" t="s">
        <v>340</v>
      </c>
      <c r="B118" s="346"/>
      <c r="C118" s="373">
        <v>950</v>
      </c>
      <c r="D118" s="374">
        <v>3</v>
      </c>
      <c r="E118" s="374">
        <v>14</v>
      </c>
      <c r="F118" s="375">
        <v>8601000002</v>
      </c>
      <c r="G118" s="376" t="s">
        <v>336</v>
      </c>
      <c r="H118" s="363">
        <f>H119</f>
        <v>0</v>
      </c>
      <c r="I118" s="363">
        <f>I119</f>
        <v>0</v>
      </c>
      <c r="J118" s="363">
        <f>J119</f>
        <v>0</v>
      </c>
      <c r="K118" s="296">
        <f>K119</f>
        <v>10</v>
      </c>
      <c r="L118" s="179">
        <f>L119</f>
        <v>10</v>
      </c>
      <c r="N118" s="186">
        <f t="shared" si="6"/>
        <v>-10</v>
      </c>
      <c r="O118" s="186">
        <f t="shared" si="6"/>
        <v>-10</v>
      </c>
      <c r="P118" s="186">
        <f t="shared" si="7"/>
        <v>0</v>
      </c>
      <c r="Q118" s="186">
        <f t="shared" si="7"/>
        <v>0</v>
      </c>
    </row>
    <row r="119" spans="1:17" ht="31.5" hidden="1">
      <c r="A119" s="346" t="s">
        <v>257</v>
      </c>
      <c r="B119" s="346"/>
      <c r="C119" s="373">
        <v>950</v>
      </c>
      <c r="D119" s="374">
        <v>3</v>
      </c>
      <c r="E119" s="374">
        <v>14</v>
      </c>
      <c r="F119" s="375">
        <v>8601000002</v>
      </c>
      <c r="G119" s="376" t="s">
        <v>162</v>
      </c>
      <c r="H119" s="363">
        <v>0</v>
      </c>
      <c r="I119" s="363"/>
      <c r="J119" s="363">
        <v>0</v>
      </c>
      <c r="K119" s="296">
        <v>10</v>
      </c>
      <c r="L119" s="179">
        <v>10</v>
      </c>
      <c r="N119" s="186">
        <f t="shared" si="6"/>
        <v>-10</v>
      </c>
      <c r="O119" s="186">
        <f t="shared" si="6"/>
        <v>-10</v>
      </c>
      <c r="P119" s="186">
        <f t="shared" si="7"/>
        <v>0</v>
      </c>
      <c r="Q119" s="186">
        <f t="shared" si="7"/>
        <v>0</v>
      </c>
    </row>
    <row r="120" spans="1:17" ht="31.5" hidden="1">
      <c r="A120" s="346" t="s">
        <v>341</v>
      </c>
      <c r="B120" s="346"/>
      <c r="C120" s="373">
        <v>950</v>
      </c>
      <c r="D120" s="374">
        <v>3</v>
      </c>
      <c r="E120" s="374">
        <v>14</v>
      </c>
      <c r="F120" s="375">
        <v>8601000003</v>
      </c>
      <c r="G120" s="376" t="s">
        <v>336</v>
      </c>
      <c r="H120" s="363">
        <f>H121</f>
        <v>0</v>
      </c>
      <c r="I120" s="363">
        <f>I121</f>
        <v>0</v>
      </c>
      <c r="J120" s="363">
        <f>J121</f>
        <v>0</v>
      </c>
      <c r="K120" s="296">
        <f>K121</f>
        <v>0</v>
      </c>
      <c r="L120" s="179">
        <f>L121</f>
        <v>0</v>
      </c>
      <c r="N120" s="186">
        <f t="shared" si="6"/>
        <v>0</v>
      </c>
      <c r="O120" s="186">
        <f t="shared" si="6"/>
        <v>0</v>
      </c>
      <c r="P120" s="186" t="e">
        <f t="shared" si="7"/>
        <v>#DIV/0!</v>
      </c>
      <c r="Q120" s="186" t="e">
        <f t="shared" si="7"/>
        <v>#DIV/0!</v>
      </c>
    </row>
    <row r="121" spans="1:17" ht="31.5" hidden="1">
      <c r="A121" s="346" t="s">
        <v>257</v>
      </c>
      <c r="B121" s="346"/>
      <c r="C121" s="373">
        <v>950</v>
      </c>
      <c r="D121" s="374">
        <v>3</v>
      </c>
      <c r="E121" s="374">
        <v>14</v>
      </c>
      <c r="F121" s="375">
        <v>8601000003</v>
      </c>
      <c r="G121" s="376" t="s">
        <v>162</v>
      </c>
      <c r="H121" s="363"/>
      <c r="I121" s="363"/>
      <c r="J121" s="363"/>
      <c r="K121" s="296"/>
      <c r="L121" s="179"/>
      <c r="N121" s="186">
        <f t="shared" si="6"/>
        <v>0</v>
      </c>
      <c r="O121" s="186">
        <f t="shared" si="6"/>
        <v>0</v>
      </c>
      <c r="P121" s="186" t="e">
        <f t="shared" si="7"/>
        <v>#DIV/0!</v>
      </c>
      <c r="Q121" s="186" t="e">
        <f t="shared" si="7"/>
        <v>#DIV/0!</v>
      </c>
    </row>
    <row r="122" spans="1:17" ht="31.5" hidden="1">
      <c r="A122" s="346" t="s">
        <v>342</v>
      </c>
      <c r="B122" s="346"/>
      <c r="C122" s="373">
        <v>950</v>
      </c>
      <c r="D122" s="374">
        <v>3</v>
      </c>
      <c r="E122" s="374">
        <v>14</v>
      </c>
      <c r="F122" s="375">
        <v>8601000004</v>
      </c>
      <c r="G122" s="376" t="s">
        <v>336</v>
      </c>
      <c r="H122" s="363">
        <f>H123</f>
        <v>0</v>
      </c>
      <c r="I122" s="363">
        <f>I123</f>
        <v>0</v>
      </c>
      <c r="J122" s="363">
        <f>J123</f>
        <v>0</v>
      </c>
      <c r="K122" s="296">
        <f>K123</f>
        <v>5</v>
      </c>
      <c r="L122" s="179">
        <f>L123</f>
        <v>5</v>
      </c>
      <c r="N122" s="186">
        <f t="shared" si="6"/>
        <v>-5</v>
      </c>
      <c r="O122" s="186">
        <f t="shared" si="6"/>
        <v>-5</v>
      </c>
      <c r="P122" s="186">
        <f t="shared" si="7"/>
        <v>0</v>
      </c>
      <c r="Q122" s="186">
        <f t="shared" si="7"/>
        <v>0</v>
      </c>
    </row>
    <row r="123" spans="1:17" ht="31.5" hidden="1">
      <c r="A123" s="346" t="s">
        <v>257</v>
      </c>
      <c r="B123" s="346"/>
      <c r="C123" s="373">
        <v>950</v>
      </c>
      <c r="D123" s="374">
        <v>3</v>
      </c>
      <c r="E123" s="374">
        <v>14</v>
      </c>
      <c r="F123" s="375">
        <v>8601000004</v>
      </c>
      <c r="G123" s="376" t="s">
        <v>162</v>
      </c>
      <c r="H123" s="363">
        <v>0</v>
      </c>
      <c r="I123" s="363"/>
      <c r="J123" s="363">
        <v>0</v>
      </c>
      <c r="K123" s="296">
        <v>5</v>
      </c>
      <c r="L123" s="179">
        <v>5</v>
      </c>
      <c r="N123" s="186">
        <f t="shared" si="6"/>
        <v>-5</v>
      </c>
      <c r="O123" s="186">
        <f t="shared" si="6"/>
        <v>-5</v>
      </c>
      <c r="P123" s="186">
        <f t="shared" si="7"/>
        <v>0</v>
      </c>
      <c r="Q123" s="186">
        <f t="shared" si="7"/>
        <v>0</v>
      </c>
    </row>
    <row r="124" spans="1:17" ht="16.5" hidden="1" thickBot="1">
      <c r="A124" s="377" t="s">
        <v>171</v>
      </c>
      <c r="B124" s="378">
        <v>2</v>
      </c>
      <c r="C124" s="333">
        <v>950</v>
      </c>
      <c r="D124" s="356" t="s">
        <v>160</v>
      </c>
      <c r="E124" s="356" t="s">
        <v>169</v>
      </c>
      <c r="F124" s="375">
        <v>200300000</v>
      </c>
      <c r="G124" s="376"/>
      <c r="H124" s="363">
        <f>H125</f>
        <v>0</v>
      </c>
      <c r="I124" s="363"/>
      <c r="J124" s="363">
        <f>J125</f>
        <v>0</v>
      </c>
      <c r="K124" s="296"/>
      <c r="L124" s="179"/>
      <c r="N124" s="186"/>
      <c r="O124" s="186"/>
      <c r="P124" s="186"/>
      <c r="Q124" s="186"/>
    </row>
    <row r="125" spans="1:17" ht="15.75" hidden="1">
      <c r="A125" s="379" t="s">
        <v>348</v>
      </c>
      <c r="B125" s="380">
        <v>2</v>
      </c>
      <c r="C125" s="381">
        <v>950</v>
      </c>
      <c r="D125" s="382" t="s">
        <v>160</v>
      </c>
      <c r="E125" s="382" t="s">
        <v>169</v>
      </c>
      <c r="F125" s="383">
        <v>200320190</v>
      </c>
      <c r="G125" s="384"/>
      <c r="H125" s="363">
        <f>H126</f>
        <v>0</v>
      </c>
      <c r="I125" s="363"/>
      <c r="J125" s="363">
        <f>J126</f>
        <v>0</v>
      </c>
      <c r="K125" s="296"/>
      <c r="L125" s="179"/>
      <c r="N125" s="186"/>
      <c r="O125" s="186"/>
      <c r="P125" s="186"/>
      <c r="Q125" s="186"/>
    </row>
    <row r="126" spans="1:17" ht="75" customHeight="1" hidden="1">
      <c r="A126" s="335" t="s">
        <v>151</v>
      </c>
      <c r="B126" s="386">
        <v>2</v>
      </c>
      <c r="C126" s="336">
        <v>950</v>
      </c>
      <c r="D126" s="356" t="s">
        <v>160</v>
      </c>
      <c r="E126" s="356" t="s">
        <v>169</v>
      </c>
      <c r="F126" s="375">
        <v>200320190</v>
      </c>
      <c r="G126" s="376">
        <v>100</v>
      </c>
      <c r="H126" s="363">
        <v>0</v>
      </c>
      <c r="I126" s="363"/>
      <c r="J126" s="363">
        <v>0</v>
      </c>
      <c r="K126" s="296"/>
      <c r="L126" s="179"/>
      <c r="N126" s="186"/>
      <c r="O126" s="186"/>
      <c r="P126" s="186"/>
      <c r="Q126" s="186"/>
    </row>
    <row r="127" spans="1:17" ht="47.25" hidden="1">
      <c r="A127" s="387" t="s">
        <v>335</v>
      </c>
      <c r="B127" s="388"/>
      <c r="C127" s="389"/>
      <c r="D127" s="356" t="s">
        <v>169</v>
      </c>
      <c r="E127" s="390"/>
      <c r="F127" s="390"/>
      <c r="G127" s="390"/>
      <c r="H127" s="391">
        <f>H128</f>
        <v>0</v>
      </c>
      <c r="I127" s="363"/>
      <c r="J127" s="391">
        <f>J128</f>
        <v>0</v>
      </c>
      <c r="K127" s="296"/>
      <c r="L127" s="179"/>
      <c r="N127" s="186"/>
      <c r="O127" s="186"/>
      <c r="P127" s="186"/>
      <c r="Q127" s="186"/>
    </row>
    <row r="128" spans="1:17" ht="47.25" hidden="1">
      <c r="A128" s="335" t="s">
        <v>553</v>
      </c>
      <c r="B128" s="393"/>
      <c r="C128" s="373"/>
      <c r="D128" s="356" t="s">
        <v>169</v>
      </c>
      <c r="E128" s="394">
        <v>14</v>
      </c>
      <c r="F128" s="394">
        <v>2400000000</v>
      </c>
      <c r="G128" s="390"/>
      <c r="H128" s="395">
        <f>H129</f>
        <v>0</v>
      </c>
      <c r="I128" s="363"/>
      <c r="J128" s="395">
        <f>J129</f>
        <v>0</v>
      </c>
      <c r="K128" s="296"/>
      <c r="L128" s="179"/>
      <c r="N128" s="186"/>
      <c r="O128" s="186"/>
      <c r="P128" s="186"/>
      <c r="Q128" s="186"/>
    </row>
    <row r="129" spans="1:17" ht="24" customHeight="1" hidden="1">
      <c r="A129" s="335" t="s">
        <v>554</v>
      </c>
      <c r="B129" s="393"/>
      <c r="C129" s="373"/>
      <c r="D129" s="356" t="s">
        <v>169</v>
      </c>
      <c r="E129" s="394">
        <v>14</v>
      </c>
      <c r="F129" s="394">
        <v>2400100000</v>
      </c>
      <c r="G129" s="396"/>
      <c r="H129" s="397">
        <f>H130</f>
        <v>0</v>
      </c>
      <c r="I129" s="363"/>
      <c r="J129" s="397">
        <f>J130</f>
        <v>0</v>
      </c>
      <c r="K129" s="296"/>
      <c r="L129" s="179"/>
      <c r="N129" s="186"/>
      <c r="O129" s="186"/>
      <c r="P129" s="186"/>
      <c r="Q129" s="186"/>
    </row>
    <row r="130" spans="1:17" ht="31.5" hidden="1">
      <c r="A130" s="335" t="s">
        <v>153</v>
      </c>
      <c r="B130" s="393"/>
      <c r="C130" s="373"/>
      <c r="D130" s="356" t="s">
        <v>169</v>
      </c>
      <c r="E130" s="394">
        <v>14</v>
      </c>
      <c r="F130" s="394">
        <v>2400110610</v>
      </c>
      <c r="G130" s="394">
        <v>200</v>
      </c>
      <c r="H130" s="397">
        <v>0</v>
      </c>
      <c r="I130" s="363"/>
      <c r="J130" s="397">
        <v>0</v>
      </c>
      <c r="K130" s="296"/>
      <c r="L130" s="179"/>
      <c r="N130" s="186"/>
      <c r="O130" s="186"/>
      <c r="P130" s="186"/>
      <c r="Q130" s="186"/>
    </row>
    <row r="131" spans="1:17" ht="15.75" hidden="1">
      <c r="A131" s="388"/>
      <c r="B131" s="346"/>
      <c r="C131" s="373"/>
      <c r="D131" s="374"/>
      <c r="E131" s="398"/>
      <c r="F131" s="399"/>
      <c r="G131" s="400"/>
      <c r="H131" s="363"/>
      <c r="I131" s="363"/>
      <c r="J131" s="363"/>
      <c r="K131" s="296"/>
      <c r="L131" s="179"/>
      <c r="N131" s="186"/>
      <c r="O131" s="186"/>
      <c r="P131" s="186"/>
      <c r="Q131" s="186"/>
    </row>
    <row r="132" spans="1:17" ht="15.75" hidden="1">
      <c r="A132" s="346"/>
      <c r="B132" s="346"/>
      <c r="C132" s="373"/>
      <c r="D132" s="374"/>
      <c r="E132" s="374"/>
      <c r="F132" s="375"/>
      <c r="G132" s="376"/>
      <c r="H132" s="363"/>
      <c r="I132" s="363"/>
      <c r="J132" s="363"/>
      <c r="K132" s="296"/>
      <c r="L132" s="179"/>
      <c r="N132" s="186"/>
      <c r="O132" s="186"/>
      <c r="P132" s="186"/>
      <c r="Q132" s="186"/>
    </row>
    <row r="133" spans="1:17" s="9" customFormat="1" ht="24" customHeight="1">
      <c r="A133" s="358" t="s">
        <v>12</v>
      </c>
      <c r="B133" s="358"/>
      <c r="C133" s="355" t="s">
        <v>190</v>
      </c>
      <c r="D133" s="355" t="s">
        <v>170</v>
      </c>
      <c r="E133" s="355"/>
      <c r="F133" s="355"/>
      <c r="G133" s="355"/>
      <c r="H133" s="357">
        <f>H134+H140+H153</f>
        <v>815.78</v>
      </c>
      <c r="I133" s="357">
        <f>I134+I140+I153</f>
        <v>944.5</v>
      </c>
      <c r="J133" s="357">
        <f>J134+J140+J153</f>
        <v>881.1</v>
      </c>
      <c r="K133" s="447">
        <f>K134+K140+K153</f>
        <v>811.9000000000001</v>
      </c>
      <c r="L133" s="176">
        <f>L134+L140+L153</f>
        <v>843.5</v>
      </c>
      <c r="N133" s="186">
        <f t="shared" si="6"/>
        <v>3.8799999999998818</v>
      </c>
      <c r="O133" s="186">
        <f t="shared" si="6"/>
        <v>101</v>
      </c>
      <c r="P133" s="186">
        <f t="shared" si="7"/>
        <v>100.47789136593175</v>
      </c>
      <c r="Q133" s="186">
        <f t="shared" si="7"/>
        <v>111.97391819798459</v>
      </c>
    </row>
    <row r="134" spans="1:17" ht="15.75" hidden="1">
      <c r="A134" s="343" t="s">
        <v>76</v>
      </c>
      <c r="B134" s="343"/>
      <c r="C134" s="356" t="s">
        <v>190</v>
      </c>
      <c r="D134" s="356" t="s">
        <v>170</v>
      </c>
      <c r="E134" s="356" t="s">
        <v>159</v>
      </c>
      <c r="F134" s="356"/>
      <c r="G134" s="356"/>
      <c r="H134" s="359">
        <v>0</v>
      </c>
      <c r="I134" s="359">
        <v>0</v>
      </c>
      <c r="J134" s="359">
        <v>0</v>
      </c>
      <c r="K134" s="448">
        <v>64.7</v>
      </c>
      <c r="L134" s="177">
        <v>64.7</v>
      </c>
      <c r="N134" s="186">
        <f t="shared" si="6"/>
        <v>-64.7</v>
      </c>
      <c r="O134" s="186">
        <f t="shared" si="6"/>
        <v>-64.7</v>
      </c>
      <c r="P134" s="186">
        <f t="shared" si="7"/>
        <v>0</v>
      </c>
      <c r="Q134" s="186">
        <f t="shared" si="7"/>
        <v>0</v>
      </c>
    </row>
    <row r="135" spans="1:17" ht="47.25" hidden="1">
      <c r="A135" s="343" t="s">
        <v>40</v>
      </c>
      <c r="B135" s="343"/>
      <c r="C135" s="356" t="s">
        <v>190</v>
      </c>
      <c r="D135" s="356" t="s">
        <v>170</v>
      </c>
      <c r="E135" s="356" t="s">
        <v>159</v>
      </c>
      <c r="F135" s="355" t="s">
        <v>355</v>
      </c>
      <c r="G135" s="356"/>
      <c r="H135" s="359">
        <v>0</v>
      </c>
      <c r="I135" s="359">
        <v>0</v>
      </c>
      <c r="J135" s="359">
        <v>0</v>
      </c>
      <c r="K135" s="448">
        <v>64.7</v>
      </c>
      <c r="L135" s="177">
        <v>64.7</v>
      </c>
      <c r="N135" s="186">
        <f t="shared" si="6"/>
        <v>-64.7</v>
      </c>
      <c r="O135" s="186">
        <f t="shared" si="6"/>
        <v>-64.7</v>
      </c>
      <c r="P135" s="186">
        <f t="shared" si="7"/>
        <v>0</v>
      </c>
      <c r="Q135" s="186">
        <f t="shared" si="7"/>
        <v>0</v>
      </c>
    </row>
    <row r="136" spans="1:17" ht="36" customHeight="1" hidden="1">
      <c r="A136" s="361" t="s">
        <v>70</v>
      </c>
      <c r="B136" s="361"/>
      <c r="C136" s="356" t="s">
        <v>190</v>
      </c>
      <c r="D136" s="356" t="s">
        <v>170</v>
      </c>
      <c r="E136" s="356" t="s">
        <v>159</v>
      </c>
      <c r="F136" s="356" t="s">
        <v>356</v>
      </c>
      <c r="G136" s="356"/>
      <c r="H136" s="359">
        <f>H137</f>
        <v>0</v>
      </c>
      <c r="I136" s="359">
        <f>I137</f>
        <v>0</v>
      </c>
      <c r="J136" s="359">
        <f>J137</f>
        <v>0</v>
      </c>
      <c r="K136" s="448">
        <f>K137</f>
        <v>64.7</v>
      </c>
      <c r="L136" s="177">
        <f>L137</f>
        <v>64.7</v>
      </c>
      <c r="N136" s="186">
        <f t="shared" si="6"/>
        <v>-64.7</v>
      </c>
      <c r="O136" s="186">
        <f t="shared" si="6"/>
        <v>-64.7</v>
      </c>
      <c r="P136" s="186">
        <f t="shared" si="7"/>
        <v>0</v>
      </c>
      <c r="Q136" s="186">
        <f t="shared" si="7"/>
        <v>0</v>
      </c>
    </row>
    <row r="137" spans="1:17" ht="47.25" hidden="1">
      <c r="A137" s="343" t="s">
        <v>72</v>
      </c>
      <c r="B137" s="343"/>
      <c r="C137" s="356" t="s">
        <v>190</v>
      </c>
      <c r="D137" s="356" t="s">
        <v>170</v>
      </c>
      <c r="E137" s="356" t="s">
        <v>159</v>
      </c>
      <c r="F137" s="356" t="s">
        <v>107</v>
      </c>
      <c r="G137" s="356"/>
      <c r="H137" s="363">
        <v>0</v>
      </c>
      <c r="I137" s="363">
        <v>0</v>
      </c>
      <c r="J137" s="363">
        <v>0</v>
      </c>
      <c r="K137" s="296">
        <v>64.7</v>
      </c>
      <c r="L137" s="179">
        <v>64.7</v>
      </c>
      <c r="N137" s="186">
        <f t="shared" si="6"/>
        <v>-64.7</v>
      </c>
      <c r="O137" s="186">
        <f t="shared" si="6"/>
        <v>-64.7</v>
      </c>
      <c r="P137" s="186">
        <f t="shared" si="7"/>
        <v>0</v>
      </c>
      <c r="Q137" s="186">
        <f t="shared" si="7"/>
        <v>0</v>
      </c>
    </row>
    <row r="138" spans="1:17" ht="94.5" hidden="1">
      <c r="A138" s="343" t="s">
        <v>151</v>
      </c>
      <c r="B138" s="343"/>
      <c r="C138" s="356" t="s">
        <v>190</v>
      </c>
      <c r="D138" s="356" t="s">
        <v>170</v>
      </c>
      <c r="E138" s="356" t="s">
        <v>159</v>
      </c>
      <c r="F138" s="356" t="s">
        <v>107</v>
      </c>
      <c r="G138" s="356" t="s">
        <v>152</v>
      </c>
      <c r="H138" s="359">
        <v>0</v>
      </c>
      <c r="I138" s="359">
        <v>0</v>
      </c>
      <c r="J138" s="359">
        <v>0</v>
      </c>
      <c r="K138" s="448">
        <v>61.6</v>
      </c>
      <c r="L138" s="177">
        <v>61.6</v>
      </c>
      <c r="N138" s="186">
        <f t="shared" si="6"/>
        <v>-61.6</v>
      </c>
      <c r="O138" s="186">
        <f t="shared" si="6"/>
        <v>-61.6</v>
      </c>
      <c r="P138" s="186">
        <f t="shared" si="7"/>
        <v>0</v>
      </c>
      <c r="Q138" s="186">
        <f t="shared" si="7"/>
        <v>0</v>
      </c>
    </row>
    <row r="139" spans="1:17" ht="31.5" hidden="1">
      <c r="A139" s="342" t="s">
        <v>257</v>
      </c>
      <c r="B139" s="342"/>
      <c r="C139" s="356" t="s">
        <v>190</v>
      </c>
      <c r="D139" s="356" t="s">
        <v>170</v>
      </c>
      <c r="E139" s="356" t="s">
        <v>159</v>
      </c>
      <c r="F139" s="356" t="s">
        <v>107</v>
      </c>
      <c r="G139" s="356" t="s">
        <v>162</v>
      </c>
      <c r="H139" s="359">
        <v>0</v>
      </c>
      <c r="I139" s="359">
        <v>0</v>
      </c>
      <c r="J139" s="359">
        <v>0</v>
      </c>
      <c r="K139" s="448">
        <v>3.1</v>
      </c>
      <c r="L139" s="177">
        <v>3.1</v>
      </c>
      <c r="N139" s="186">
        <f t="shared" si="6"/>
        <v>-3.1</v>
      </c>
      <c r="O139" s="186">
        <f t="shared" si="6"/>
        <v>-3.1</v>
      </c>
      <c r="P139" s="186">
        <f t="shared" si="7"/>
        <v>0</v>
      </c>
      <c r="Q139" s="186">
        <f t="shared" si="7"/>
        <v>0</v>
      </c>
    </row>
    <row r="140" spans="1:17" s="9" customFormat="1" ht="22.5" customHeight="1">
      <c r="A140" s="344" t="s">
        <v>50</v>
      </c>
      <c r="B140" s="344"/>
      <c r="C140" s="355" t="s">
        <v>190</v>
      </c>
      <c r="D140" s="355" t="s">
        <v>170</v>
      </c>
      <c r="E140" s="355" t="s">
        <v>202</v>
      </c>
      <c r="F140" s="355"/>
      <c r="G140" s="355"/>
      <c r="H140" s="364">
        <f>H145+H141</f>
        <v>815.78</v>
      </c>
      <c r="I140" s="364">
        <f>I145</f>
        <v>931.5</v>
      </c>
      <c r="J140" s="364">
        <f>J145+J141</f>
        <v>881.1</v>
      </c>
      <c r="K140" s="450">
        <f>K145</f>
        <v>737.2</v>
      </c>
      <c r="L140" s="180">
        <f>L145</f>
        <v>768.8</v>
      </c>
      <c r="N140" s="186">
        <f t="shared" si="6"/>
        <v>78.57999999999993</v>
      </c>
      <c r="O140" s="186">
        <f t="shared" si="6"/>
        <v>162.70000000000005</v>
      </c>
      <c r="P140" s="186">
        <f t="shared" si="7"/>
        <v>110.65925122083557</v>
      </c>
      <c r="Q140" s="186">
        <f t="shared" si="7"/>
        <v>121.16285119667015</v>
      </c>
    </row>
    <row r="141" spans="1:17" s="9" customFormat="1" ht="15.75" hidden="1">
      <c r="A141" s="340" t="s">
        <v>555</v>
      </c>
      <c r="B141" s="403"/>
      <c r="C141" s="355"/>
      <c r="D141" s="356" t="s">
        <v>170</v>
      </c>
      <c r="E141" s="356" t="s">
        <v>202</v>
      </c>
      <c r="F141" s="336">
        <v>3100000000</v>
      </c>
      <c r="G141" s="336"/>
      <c r="H141" s="395">
        <f>H142</f>
        <v>0</v>
      </c>
      <c r="I141" s="364"/>
      <c r="J141" s="395">
        <f>J142</f>
        <v>0</v>
      </c>
      <c r="K141" s="450"/>
      <c r="L141" s="180"/>
      <c r="N141" s="186"/>
      <c r="O141" s="186"/>
      <c r="P141" s="186"/>
      <c r="Q141" s="186"/>
    </row>
    <row r="142" spans="1:17" s="9" customFormat="1" ht="33" customHeight="1" hidden="1">
      <c r="A142" s="340" t="s">
        <v>556</v>
      </c>
      <c r="B142" s="403"/>
      <c r="C142" s="355"/>
      <c r="D142" s="356" t="s">
        <v>170</v>
      </c>
      <c r="E142" s="356" t="s">
        <v>202</v>
      </c>
      <c r="F142" s="336">
        <v>3100100000</v>
      </c>
      <c r="G142" s="336"/>
      <c r="H142" s="395">
        <f>H143</f>
        <v>0</v>
      </c>
      <c r="I142" s="364"/>
      <c r="J142" s="395">
        <f>J143</f>
        <v>0</v>
      </c>
      <c r="K142" s="450"/>
      <c r="L142" s="180"/>
      <c r="N142" s="186"/>
      <c r="O142" s="186"/>
      <c r="P142" s="186"/>
      <c r="Q142" s="186"/>
    </row>
    <row r="143" spans="1:17" s="9" customFormat="1" ht="63" hidden="1">
      <c r="A143" s="340" t="s">
        <v>557</v>
      </c>
      <c r="B143" s="403"/>
      <c r="C143" s="355"/>
      <c r="D143" s="356" t="s">
        <v>170</v>
      </c>
      <c r="E143" s="356" t="s">
        <v>202</v>
      </c>
      <c r="F143" s="336">
        <v>3100110810</v>
      </c>
      <c r="G143" s="336"/>
      <c r="H143" s="395">
        <f>H144</f>
        <v>0</v>
      </c>
      <c r="I143" s="364"/>
      <c r="J143" s="395">
        <f>J144</f>
        <v>0</v>
      </c>
      <c r="K143" s="450"/>
      <c r="L143" s="180"/>
      <c r="N143" s="186"/>
      <c r="O143" s="186"/>
      <c r="P143" s="186"/>
      <c r="Q143" s="186"/>
    </row>
    <row r="144" spans="1:17" s="9" customFormat="1" ht="31.5" hidden="1">
      <c r="A144" s="343" t="s">
        <v>257</v>
      </c>
      <c r="B144" s="403"/>
      <c r="C144" s="355"/>
      <c r="D144" s="356" t="s">
        <v>170</v>
      </c>
      <c r="E144" s="356" t="s">
        <v>202</v>
      </c>
      <c r="F144" s="336">
        <v>3100110810</v>
      </c>
      <c r="G144" s="405">
        <v>200</v>
      </c>
      <c r="H144" s="395">
        <v>0</v>
      </c>
      <c r="I144" s="364"/>
      <c r="J144" s="395">
        <v>0</v>
      </c>
      <c r="K144" s="450"/>
      <c r="L144" s="180"/>
      <c r="N144" s="186"/>
      <c r="O144" s="186"/>
      <c r="P144" s="186"/>
      <c r="Q144" s="186"/>
    </row>
    <row r="145" spans="1:17" ht="48" customHeight="1" hidden="1">
      <c r="A145" s="407" t="s">
        <v>523</v>
      </c>
      <c r="B145" s="346"/>
      <c r="C145" s="373">
        <v>950</v>
      </c>
      <c r="D145" s="374">
        <v>4</v>
      </c>
      <c r="E145" s="374">
        <v>9</v>
      </c>
      <c r="F145" s="399" t="s">
        <v>334</v>
      </c>
      <c r="G145" s="400" t="s">
        <v>336</v>
      </c>
      <c r="H145" s="363">
        <f>H147</f>
        <v>815.78</v>
      </c>
      <c r="I145" s="363">
        <f>I146</f>
        <v>931.5</v>
      </c>
      <c r="J145" s="363">
        <f>J147</f>
        <v>881.1</v>
      </c>
      <c r="K145" s="296">
        <f aca="true" t="shared" si="10" ref="K145:L147">K146</f>
        <v>737.2</v>
      </c>
      <c r="L145" s="179">
        <f t="shared" si="10"/>
        <v>768.8</v>
      </c>
      <c r="N145" s="186">
        <f t="shared" si="6"/>
        <v>78.57999999999993</v>
      </c>
      <c r="O145" s="186">
        <f t="shared" si="6"/>
        <v>162.70000000000005</v>
      </c>
      <c r="P145" s="186">
        <f t="shared" si="7"/>
        <v>110.65925122083557</v>
      </c>
      <c r="Q145" s="186">
        <f t="shared" si="7"/>
        <v>121.16285119667015</v>
      </c>
    </row>
    <row r="146" spans="1:17" ht="75" customHeight="1" hidden="1">
      <c r="A146" s="346" t="s">
        <v>31</v>
      </c>
      <c r="B146" s="346"/>
      <c r="C146" s="373">
        <v>950</v>
      </c>
      <c r="D146" s="374">
        <v>4</v>
      </c>
      <c r="E146" s="374">
        <v>9</v>
      </c>
      <c r="F146" s="375">
        <v>8900500000</v>
      </c>
      <c r="G146" s="376" t="s">
        <v>336</v>
      </c>
      <c r="H146" s="363">
        <v>0</v>
      </c>
      <c r="I146" s="363">
        <f>I147+I149+I151</f>
        <v>931.5</v>
      </c>
      <c r="J146" s="363">
        <v>0</v>
      </c>
      <c r="K146" s="296">
        <f t="shared" si="10"/>
        <v>737.2</v>
      </c>
      <c r="L146" s="179">
        <f t="shared" si="10"/>
        <v>768.8</v>
      </c>
      <c r="N146" s="186">
        <f t="shared" si="6"/>
        <v>-737.2</v>
      </c>
      <c r="O146" s="186">
        <f t="shared" si="6"/>
        <v>162.70000000000005</v>
      </c>
      <c r="P146" s="186">
        <f t="shared" si="7"/>
        <v>0</v>
      </c>
      <c r="Q146" s="186">
        <f t="shared" si="7"/>
        <v>121.16285119667015</v>
      </c>
    </row>
    <row r="147" spans="1:17" ht="30" customHeight="1" hidden="1">
      <c r="A147" s="346" t="s">
        <v>62</v>
      </c>
      <c r="B147" s="346"/>
      <c r="C147" s="373">
        <v>950</v>
      </c>
      <c r="D147" s="374">
        <v>4</v>
      </c>
      <c r="E147" s="374">
        <v>9</v>
      </c>
      <c r="F147" s="375">
        <v>8900100000</v>
      </c>
      <c r="G147" s="376"/>
      <c r="H147" s="363">
        <f>H148</f>
        <v>815.78</v>
      </c>
      <c r="I147" s="363">
        <f>I148</f>
        <v>931.5</v>
      </c>
      <c r="J147" s="363">
        <f>J148</f>
        <v>881.1</v>
      </c>
      <c r="K147" s="296">
        <f t="shared" si="10"/>
        <v>737.2</v>
      </c>
      <c r="L147" s="179">
        <f t="shared" si="10"/>
        <v>768.8</v>
      </c>
      <c r="N147" s="186">
        <f t="shared" si="6"/>
        <v>78.57999999999993</v>
      </c>
      <c r="O147" s="186">
        <f t="shared" si="6"/>
        <v>162.70000000000005</v>
      </c>
      <c r="P147" s="186">
        <f t="shared" si="7"/>
        <v>110.65925122083557</v>
      </c>
      <c r="Q147" s="186">
        <f t="shared" si="7"/>
        <v>121.16285119667015</v>
      </c>
    </row>
    <row r="148" spans="1:17" ht="31.5" hidden="1">
      <c r="A148" s="346" t="s">
        <v>558</v>
      </c>
      <c r="B148" s="346"/>
      <c r="C148" s="373">
        <v>950</v>
      </c>
      <c r="D148" s="374">
        <v>4</v>
      </c>
      <c r="E148" s="374">
        <v>9</v>
      </c>
      <c r="F148" s="375">
        <v>8900189001</v>
      </c>
      <c r="G148" s="376"/>
      <c r="H148" s="359">
        <f>H149</f>
        <v>815.78</v>
      </c>
      <c r="I148" s="359">
        <v>931.5</v>
      </c>
      <c r="J148" s="359">
        <f>J149</f>
        <v>881.1</v>
      </c>
      <c r="K148" s="448">
        <v>737.2</v>
      </c>
      <c r="L148" s="177">
        <v>768.8</v>
      </c>
      <c r="N148" s="186">
        <f t="shared" si="6"/>
        <v>78.57999999999993</v>
      </c>
      <c r="O148" s="186">
        <f t="shared" si="6"/>
        <v>162.70000000000005</v>
      </c>
      <c r="P148" s="186">
        <f t="shared" si="7"/>
        <v>110.65925122083557</v>
      </c>
      <c r="Q148" s="186">
        <f t="shared" si="7"/>
        <v>121.16285119667015</v>
      </c>
    </row>
    <row r="149" spans="1:17" ht="31.5" hidden="1">
      <c r="A149" s="343" t="s">
        <v>257</v>
      </c>
      <c r="B149" s="346"/>
      <c r="C149" s="373">
        <v>950</v>
      </c>
      <c r="D149" s="374">
        <v>4</v>
      </c>
      <c r="E149" s="374">
        <v>9</v>
      </c>
      <c r="F149" s="375">
        <v>8900189001</v>
      </c>
      <c r="G149" s="376">
        <v>200</v>
      </c>
      <c r="H149" s="357">
        <v>815.78</v>
      </c>
      <c r="I149" s="357">
        <f>I150</f>
        <v>0</v>
      </c>
      <c r="J149" s="357">
        <v>881.1</v>
      </c>
      <c r="K149" s="447">
        <f>K150</f>
        <v>0</v>
      </c>
      <c r="L149" s="176">
        <f>L150</f>
        <v>0</v>
      </c>
      <c r="N149" s="186">
        <f t="shared" si="6"/>
        <v>815.78</v>
      </c>
      <c r="O149" s="186">
        <f t="shared" si="6"/>
        <v>0</v>
      </c>
      <c r="P149" s="186" t="e">
        <f t="shared" si="7"/>
        <v>#DIV/0!</v>
      </c>
      <c r="Q149" s="186" t="e">
        <f t="shared" si="7"/>
        <v>#DIV/0!</v>
      </c>
    </row>
    <row r="150" spans="1:17" ht="31.5" hidden="1">
      <c r="A150" s="346" t="s">
        <v>257</v>
      </c>
      <c r="B150" s="346"/>
      <c r="C150" s="373">
        <v>950</v>
      </c>
      <c r="D150" s="374">
        <v>4</v>
      </c>
      <c r="E150" s="374">
        <v>9</v>
      </c>
      <c r="F150" s="375" t="s">
        <v>343</v>
      </c>
      <c r="G150" s="376" t="s">
        <v>162</v>
      </c>
      <c r="H150" s="359">
        <v>0</v>
      </c>
      <c r="I150" s="359">
        <v>0</v>
      </c>
      <c r="J150" s="359">
        <v>0</v>
      </c>
      <c r="K150" s="448"/>
      <c r="L150" s="177"/>
      <c r="N150" s="186">
        <f t="shared" si="6"/>
        <v>0</v>
      </c>
      <c r="O150" s="186">
        <f t="shared" si="6"/>
        <v>0</v>
      </c>
      <c r="P150" s="186" t="e">
        <f t="shared" si="7"/>
        <v>#DIV/0!</v>
      </c>
      <c r="Q150" s="186" t="e">
        <f t="shared" si="7"/>
        <v>#DIV/0!</v>
      </c>
    </row>
    <row r="151" spans="1:17" ht="15.75" hidden="1">
      <c r="A151" s="99" t="s">
        <v>344</v>
      </c>
      <c r="B151" s="99"/>
      <c r="C151" s="373">
        <v>950</v>
      </c>
      <c r="D151" s="374">
        <v>4</v>
      </c>
      <c r="E151" s="374">
        <v>9</v>
      </c>
      <c r="F151" s="375" t="s">
        <v>261</v>
      </c>
      <c r="G151" s="376"/>
      <c r="H151" s="359">
        <f>H152</f>
        <v>0</v>
      </c>
      <c r="I151" s="359">
        <f>I152</f>
        <v>0</v>
      </c>
      <c r="J151" s="359">
        <f>J152</f>
        <v>0</v>
      </c>
      <c r="K151" s="448"/>
      <c r="L151" s="177"/>
      <c r="N151" s="186"/>
      <c r="O151" s="186"/>
      <c r="P151" s="186"/>
      <c r="Q151" s="186"/>
    </row>
    <row r="152" spans="1:17" ht="31.5" hidden="1">
      <c r="A152" s="346" t="s">
        <v>257</v>
      </c>
      <c r="B152" s="346"/>
      <c r="C152" s="373">
        <v>950</v>
      </c>
      <c r="D152" s="374">
        <v>4</v>
      </c>
      <c r="E152" s="374">
        <v>9</v>
      </c>
      <c r="F152" s="375" t="s">
        <v>261</v>
      </c>
      <c r="G152" s="376">
        <v>200</v>
      </c>
      <c r="H152" s="359">
        <v>0</v>
      </c>
      <c r="I152" s="359">
        <v>0</v>
      </c>
      <c r="J152" s="359">
        <v>0</v>
      </c>
      <c r="K152" s="448"/>
      <c r="L152" s="177"/>
      <c r="N152" s="186"/>
      <c r="O152" s="186"/>
      <c r="P152" s="186"/>
      <c r="Q152" s="186"/>
    </row>
    <row r="153" spans="1:17" s="9" customFormat="1" ht="18" customHeight="1" hidden="1">
      <c r="A153" s="358" t="s">
        <v>57</v>
      </c>
      <c r="B153" s="358"/>
      <c r="C153" s="355" t="s">
        <v>190</v>
      </c>
      <c r="D153" s="355" t="s">
        <v>170</v>
      </c>
      <c r="E153" s="355" t="s">
        <v>186</v>
      </c>
      <c r="F153" s="355"/>
      <c r="G153" s="355"/>
      <c r="H153" s="364">
        <f>H154</f>
        <v>0</v>
      </c>
      <c r="I153" s="364">
        <f>I154</f>
        <v>13</v>
      </c>
      <c r="J153" s="364">
        <f>J154</f>
        <v>0</v>
      </c>
      <c r="K153" s="450">
        <f>K154</f>
        <v>10</v>
      </c>
      <c r="L153" s="180">
        <f>L154</f>
        <v>10</v>
      </c>
      <c r="N153" s="186">
        <f t="shared" si="6"/>
        <v>-10</v>
      </c>
      <c r="O153" s="186">
        <f t="shared" si="6"/>
        <v>3</v>
      </c>
      <c r="P153" s="186">
        <f t="shared" si="7"/>
        <v>0</v>
      </c>
      <c r="Q153" s="186">
        <f t="shared" si="7"/>
        <v>130</v>
      </c>
    </row>
    <row r="154" spans="1:17" ht="51" customHeight="1" hidden="1">
      <c r="A154" s="340" t="s">
        <v>561</v>
      </c>
      <c r="B154" s="358"/>
      <c r="C154" s="355" t="s">
        <v>190</v>
      </c>
      <c r="D154" s="355" t="s">
        <v>170</v>
      </c>
      <c r="E154" s="355" t="s">
        <v>186</v>
      </c>
      <c r="F154" s="355" t="s">
        <v>321</v>
      </c>
      <c r="G154" s="355"/>
      <c r="H154" s="364">
        <f>H155+H158</f>
        <v>0</v>
      </c>
      <c r="I154" s="364">
        <f>I155+I158</f>
        <v>13</v>
      </c>
      <c r="J154" s="364">
        <f>J155+J158</f>
        <v>0</v>
      </c>
      <c r="K154" s="450">
        <f>K155+K158</f>
        <v>10</v>
      </c>
      <c r="L154" s="180">
        <f>L155+L158</f>
        <v>10</v>
      </c>
      <c r="N154" s="186">
        <f t="shared" si="6"/>
        <v>-10</v>
      </c>
      <c r="O154" s="186">
        <f t="shared" si="6"/>
        <v>3</v>
      </c>
      <c r="P154" s="186">
        <f t="shared" si="7"/>
        <v>0</v>
      </c>
      <c r="Q154" s="186">
        <f t="shared" si="7"/>
        <v>130</v>
      </c>
    </row>
    <row r="155" spans="1:17" ht="35.25" customHeight="1" hidden="1">
      <c r="A155" s="340" t="s">
        <v>236</v>
      </c>
      <c r="B155" s="343"/>
      <c r="C155" s="356" t="s">
        <v>190</v>
      </c>
      <c r="D155" s="356" t="s">
        <v>170</v>
      </c>
      <c r="E155" s="356" t="s">
        <v>186</v>
      </c>
      <c r="F155" s="356" t="s">
        <v>562</v>
      </c>
      <c r="G155" s="356"/>
      <c r="H155" s="363">
        <f>H156</f>
        <v>0</v>
      </c>
      <c r="I155" s="363">
        <f>I156</f>
        <v>13</v>
      </c>
      <c r="J155" s="363">
        <f>J156</f>
        <v>0</v>
      </c>
      <c r="K155" s="296">
        <f>K156</f>
        <v>10</v>
      </c>
      <c r="L155" s="179">
        <f>L156</f>
        <v>10</v>
      </c>
      <c r="N155" s="186">
        <f t="shared" si="6"/>
        <v>-10</v>
      </c>
      <c r="O155" s="186">
        <f t="shared" si="6"/>
        <v>3</v>
      </c>
      <c r="P155" s="186">
        <f t="shared" si="7"/>
        <v>0</v>
      </c>
      <c r="Q155" s="186">
        <f t="shared" si="7"/>
        <v>130</v>
      </c>
    </row>
    <row r="156" spans="1:17" ht="15" customHeight="1" hidden="1">
      <c r="A156" s="340" t="s">
        <v>559</v>
      </c>
      <c r="B156" s="343"/>
      <c r="C156" s="356" t="s">
        <v>190</v>
      </c>
      <c r="D156" s="356" t="s">
        <v>170</v>
      </c>
      <c r="E156" s="356" t="s">
        <v>186</v>
      </c>
      <c r="F156" s="356" t="s">
        <v>563</v>
      </c>
      <c r="G156" s="356"/>
      <c r="H156" s="363">
        <v>0</v>
      </c>
      <c r="I156" s="363">
        <v>13</v>
      </c>
      <c r="J156" s="363">
        <v>0</v>
      </c>
      <c r="K156" s="296">
        <v>10</v>
      </c>
      <c r="L156" s="179">
        <v>10</v>
      </c>
      <c r="N156" s="186">
        <f t="shared" si="6"/>
        <v>-10</v>
      </c>
      <c r="O156" s="186">
        <f t="shared" si="6"/>
        <v>3</v>
      </c>
      <c r="P156" s="186">
        <f t="shared" si="7"/>
        <v>0</v>
      </c>
      <c r="Q156" s="186">
        <f t="shared" si="7"/>
        <v>130</v>
      </c>
    </row>
    <row r="157" spans="1:17" ht="40.5" customHeight="1" hidden="1">
      <c r="A157" s="371" t="s">
        <v>257</v>
      </c>
      <c r="B157" s="343"/>
      <c r="C157" s="356" t="s">
        <v>190</v>
      </c>
      <c r="D157" s="356" t="s">
        <v>170</v>
      </c>
      <c r="E157" s="356" t="s">
        <v>186</v>
      </c>
      <c r="F157" s="356" t="s">
        <v>563</v>
      </c>
      <c r="G157" s="356" t="s">
        <v>162</v>
      </c>
      <c r="H157" s="363">
        <v>0</v>
      </c>
      <c r="I157" s="363">
        <f>I158</f>
        <v>0</v>
      </c>
      <c r="J157" s="363">
        <v>0</v>
      </c>
      <c r="K157" s="296">
        <f>K158</f>
        <v>0</v>
      </c>
      <c r="L157" s="179">
        <f>L158</f>
        <v>0</v>
      </c>
      <c r="N157" s="186">
        <f t="shared" si="6"/>
        <v>0</v>
      </c>
      <c r="O157" s="186">
        <f t="shared" si="6"/>
        <v>0</v>
      </c>
      <c r="P157" s="186" t="e">
        <f t="shared" si="7"/>
        <v>#DIV/0!</v>
      </c>
      <c r="Q157" s="186" t="e">
        <f t="shared" si="7"/>
        <v>#DIV/0!</v>
      </c>
    </row>
    <row r="158" spans="1:17" ht="31.5" hidden="1">
      <c r="A158" s="343" t="s">
        <v>153</v>
      </c>
      <c r="B158" s="343"/>
      <c r="C158" s="356" t="s">
        <v>190</v>
      </c>
      <c r="D158" s="356" t="s">
        <v>170</v>
      </c>
      <c r="E158" s="356" t="s">
        <v>186</v>
      </c>
      <c r="F158" s="356" t="s">
        <v>322</v>
      </c>
      <c r="G158" s="356" t="s">
        <v>560</v>
      </c>
      <c r="H158" s="360"/>
      <c r="I158" s="360"/>
      <c r="J158" s="360"/>
      <c r="K158" s="449"/>
      <c r="L158" s="178"/>
      <c r="N158" s="186">
        <f t="shared" si="6"/>
        <v>0</v>
      </c>
      <c r="O158" s="186">
        <f t="shared" si="6"/>
        <v>0</v>
      </c>
      <c r="P158" s="186" t="e">
        <f t="shared" si="7"/>
        <v>#DIV/0!</v>
      </c>
      <c r="Q158" s="186" t="e">
        <f t="shared" si="7"/>
        <v>#DIV/0!</v>
      </c>
    </row>
    <row r="159" spans="1:17" s="9" customFormat="1" ht="21" customHeight="1">
      <c r="A159" s="344" t="s">
        <v>11</v>
      </c>
      <c r="B159" s="344"/>
      <c r="C159" s="355" t="s">
        <v>190</v>
      </c>
      <c r="D159" s="355" t="s">
        <v>193</v>
      </c>
      <c r="E159" s="355"/>
      <c r="F159" s="355"/>
      <c r="G159" s="355"/>
      <c r="H159" s="364">
        <f>H160+H169+H179</f>
        <v>6984.2300000000005</v>
      </c>
      <c r="I159" s="364">
        <f>I160+I169+I179</f>
        <v>132.5</v>
      </c>
      <c r="J159" s="364">
        <f>J160+J169+J179</f>
        <v>1244.05</v>
      </c>
      <c r="K159" s="450">
        <f>K160+K169+K179</f>
        <v>100</v>
      </c>
      <c r="L159" s="180">
        <f>L160+L169+L179</f>
        <v>100</v>
      </c>
      <c r="N159" s="186">
        <f t="shared" si="6"/>
        <v>6884.2300000000005</v>
      </c>
      <c r="O159" s="186">
        <f t="shared" si="6"/>
        <v>32.5</v>
      </c>
      <c r="P159" s="186">
        <f t="shared" si="7"/>
        <v>6984.2300000000005</v>
      </c>
      <c r="Q159" s="186">
        <f t="shared" si="7"/>
        <v>132.5</v>
      </c>
    </row>
    <row r="160" spans="1:17" ht="15.75" hidden="1">
      <c r="A160" s="358" t="s">
        <v>194</v>
      </c>
      <c r="B160" s="358"/>
      <c r="C160" s="355" t="s">
        <v>190</v>
      </c>
      <c r="D160" s="355" t="s">
        <v>193</v>
      </c>
      <c r="E160" s="355" t="s">
        <v>159</v>
      </c>
      <c r="F160" s="355"/>
      <c r="G160" s="355"/>
      <c r="H160" s="364">
        <f>H161+H166</f>
        <v>0</v>
      </c>
      <c r="I160" s="364">
        <f>I161+I166</f>
        <v>0</v>
      </c>
      <c r="J160" s="364">
        <f>J161+J166</f>
        <v>0</v>
      </c>
      <c r="K160" s="450">
        <f>K161+K166</f>
        <v>0</v>
      </c>
      <c r="L160" s="180">
        <f>L161+L166</f>
        <v>0</v>
      </c>
      <c r="N160" s="186">
        <f t="shared" si="6"/>
        <v>0</v>
      </c>
      <c r="O160" s="186">
        <f t="shared" si="6"/>
        <v>0</v>
      </c>
      <c r="P160" s="186" t="e">
        <f t="shared" si="7"/>
        <v>#DIV/0!</v>
      </c>
      <c r="Q160" s="186" t="e">
        <f t="shared" si="7"/>
        <v>#DIV/0!</v>
      </c>
    </row>
    <row r="161" spans="1:17" ht="15.75" hidden="1">
      <c r="A161" s="344" t="s">
        <v>11</v>
      </c>
      <c r="B161" s="344"/>
      <c r="C161" s="355" t="s">
        <v>190</v>
      </c>
      <c r="D161" s="355" t="s">
        <v>193</v>
      </c>
      <c r="E161" s="355" t="s">
        <v>159</v>
      </c>
      <c r="F161" s="356" t="s">
        <v>323</v>
      </c>
      <c r="G161" s="355"/>
      <c r="H161" s="364">
        <f>H162+H164</f>
        <v>0</v>
      </c>
      <c r="I161" s="364">
        <f>I162+I164</f>
        <v>0</v>
      </c>
      <c r="J161" s="364">
        <f>J162+J164</f>
        <v>0</v>
      </c>
      <c r="K161" s="450">
        <f>K162+K164</f>
        <v>0</v>
      </c>
      <c r="L161" s="180">
        <f>L162+L164</f>
        <v>0</v>
      </c>
      <c r="N161" s="186">
        <f t="shared" si="6"/>
        <v>0</v>
      </c>
      <c r="O161" s="186">
        <f t="shared" si="6"/>
        <v>0</v>
      </c>
      <c r="P161" s="186" t="e">
        <f t="shared" si="7"/>
        <v>#DIV/0!</v>
      </c>
      <c r="Q161" s="186" t="e">
        <f t="shared" si="7"/>
        <v>#DIV/0!</v>
      </c>
    </row>
    <row r="162" spans="1:17" ht="47.25" hidden="1">
      <c r="A162" s="343" t="s">
        <v>324</v>
      </c>
      <c r="B162" s="343"/>
      <c r="C162" s="356" t="s">
        <v>190</v>
      </c>
      <c r="D162" s="356" t="s">
        <v>193</v>
      </c>
      <c r="E162" s="356" t="s">
        <v>159</v>
      </c>
      <c r="F162" s="356" t="s">
        <v>325</v>
      </c>
      <c r="G162" s="355"/>
      <c r="H162" s="363">
        <f>H163</f>
        <v>0</v>
      </c>
      <c r="I162" s="363">
        <f>I163</f>
        <v>0</v>
      </c>
      <c r="J162" s="363">
        <f>J163</f>
        <v>0</v>
      </c>
      <c r="K162" s="296">
        <f>K163</f>
        <v>0</v>
      </c>
      <c r="L162" s="179">
        <f>L163</f>
        <v>0</v>
      </c>
      <c r="N162" s="186">
        <f t="shared" si="6"/>
        <v>0</v>
      </c>
      <c r="O162" s="186">
        <f t="shared" si="6"/>
        <v>0</v>
      </c>
      <c r="P162" s="186" t="e">
        <f t="shared" si="7"/>
        <v>#DIV/0!</v>
      </c>
      <c r="Q162" s="186" t="e">
        <f t="shared" si="7"/>
        <v>#DIV/0!</v>
      </c>
    </row>
    <row r="163" spans="1:17" ht="39.75" customHeight="1" hidden="1">
      <c r="A163" s="361" t="s">
        <v>71</v>
      </c>
      <c r="B163" s="361"/>
      <c r="C163" s="356" t="s">
        <v>190</v>
      </c>
      <c r="D163" s="356" t="s">
        <v>193</v>
      </c>
      <c r="E163" s="356" t="s">
        <v>159</v>
      </c>
      <c r="F163" s="356" t="s">
        <v>325</v>
      </c>
      <c r="G163" s="356" t="s">
        <v>228</v>
      </c>
      <c r="H163" s="409"/>
      <c r="I163" s="409"/>
      <c r="J163" s="409"/>
      <c r="K163" s="454"/>
      <c r="L163" s="187"/>
      <c r="N163" s="186">
        <f t="shared" si="6"/>
        <v>0</v>
      </c>
      <c r="O163" s="186">
        <f t="shared" si="6"/>
        <v>0</v>
      </c>
      <c r="P163" s="186" t="e">
        <f t="shared" si="7"/>
        <v>#DIV/0!</v>
      </c>
      <c r="Q163" s="186" t="e">
        <f t="shared" si="7"/>
        <v>#DIV/0!</v>
      </c>
    </row>
    <row r="164" spans="1:17" ht="20.25" customHeight="1" hidden="1">
      <c r="A164" s="343" t="s">
        <v>263</v>
      </c>
      <c r="B164" s="343"/>
      <c r="C164" s="356" t="s">
        <v>190</v>
      </c>
      <c r="D164" s="356" t="s">
        <v>193</v>
      </c>
      <c r="E164" s="356" t="s">
        <v>159</v>
      </c>
      <c r="F164" s="356" t="s">
        <v>264</v>
      </c>
      <c r="G164" s="356"/>
      <c r="H164" s="409">
        <f>H165</f>
        <v>0</v>
      </c>
      <c r="I164" s="409">
        <f>I165</f>
        <v>0</v>
      </c>
      <c r="J164" s="409">
        <f>J165</f>
        <v>0</v>
      </c>
      <c r="K164" s="454">
        <f>K165</f>
        <v>0</v>
      </c>
      <c r="L164" s="187">
        <f>L165</f>
        <v>0</v>
      </c>
      <c r="N164" s="186">
        <f t="shared" si="6"/>
        <v>0</v>
      </c>
      <c r="O164" s="186">
        <f t="shared" si="6"/>
        <v>0</v>
      </c>
      <c r="P164" s="186" t="e">
        <f t="shared" si="7"/>
        <v>#DIV/0!</v>
      </c>
      <c r="Q164" s="186" t="e">
        <f t="shared" si="7"/>
        <v>#DIV/0!</v>
      </c>
    </row>
    <row r="165" spans="1:17" ht="39.75" customHeight="1" hidden="1">
      <c r="A165" s="343" t="s">
        <v>257</v>
      </c>
      <c r="B165" s="343"/>
      <c r="C165" s="356" t="s">
        <v>190</v>
      </c>
      <c r="D165" s="356" t="s">
        <v>193</v>
      </c>
      <c r="E165" s="356" t="s">
        <v>159</v>
      </c>
      <c r="F165" s="356" t="s">
        <v>264</v>
      </c>
      <c r="G165" s="356" t="s">
        <v>162</v>
      </c>
      <c r="H165" s="409"/>
      <c r="I165" s="409"/>
      <c r="J165" s="409"/>
      <c r="K165" s="454"/>
      <c r="L165" s="187"/>
      <c r="N165" s="186">
        <f t="shared" si="6"/>
        <v>0</v>
      </c>
      <c r="O165" s="186">
        <f t="shared" si="6"/>
        <v>0</v>
      </c>
      <c r="P165" s="186" t="e">
        <f t="shared" si="7"/>
        <v>#DIV/0!</v>
      </c>
      <c r="Q165" s="186" t="e">
        <f t="shared" si="7"/>
        <v>#DIV/0!</v>
      </c>
    </row>
    <row r="166" spans="1:17" ht="43.5" customHeight="1" hidden="1">
      <c r="A166" s="66" t="s">
        <v>281</v>
      </c>
      <c r="B166" s="410"/>
      <c r="C166" s="411" t="s">
        <v>190</v>
      </c>
      <c r="D166" s="411" t="s">
        <v>193</v>
      </c>
      <c r="E166" s="411" t="s">
        <v>159</v>
      </c>
      <c r="F166" s="412" t="s">
        <v>358</v>
      </c>
      <c r="G166" s="411"/>
      <c r="H166" s="363">
        <f>H168</f>
        <v>0</v>
      </c>
      <c r="I166" s="363">
        <f>I168</f>
        <v>0</v>
      </c>
      <c r="J166" s="363">
        <f>J168</f>
        <v>0</v>
      </c>
      <c r="K166" s="455">
        <f>K168</f>
        <v>0</v>
      </c>
      <c r="L166" s="188">
        <f>L168</f>
        <v>0</v>
      </c>
      <c r="N166" s="186">
        <f t="shared" si="6"/>
        <v>0</v>
      </c>
      <c r="O166" s="186">
        <f t="shared" si="6"/>
        <v>0</v>
      </c>
      <c r="P166" s="186" t="e">
        <f t="shared" si="7"/>
        <v>#DIV/0!</v>
      </c>
      <c r="Q166" s="186" t="e">
        <f t="shared" si="7"/>
        <v>#DIV/0!</v>
      </c>
    </row>
    <row r="167" spans="1:17" ht="63" hidden="1">
      <c r="A167" s="66" t="s">
        <v>281</v>
      </c>
      <c r="B167" s="66"/>
      <c r="C167" s="356" t="s">
        <v>190</v>
      </c>
      <c r="D167" s="356" t="s">
        <v>193</v>
      </c>
      <c r="E167" s="356" t="s">
        <v>159</v>
      </c>
      <c r="F167" s="413" t="s">
        <v>39</v>
      </c>
      <c r="G167" s="356"/>
      <c r="H167" s="363">
        <f>H168</f>
        <v>0</v>
      </c>
      <c r="I167" s="363">
        <f>I168</f>
        <v>0</v>
      </c>
      <c r="J167" s="363">
        <f>J168</f>
        <v>0</v>
      </c>
      <c r="K167" s="296">
        <f>K168</f>
        <v>0</v>
      </c>
      <c r="L167" s="179">
        <f>L168</f>
        <v>0</v>
      </c>
      <c r="N167" s="186">
        <f t="shared" si="6"/>
        <v>0</v>
      </c>
      <c r="O167" s="186">
        <f t="shared" si="6"/>
        <v>0</v>
      </c>
      <c r="P167" s="186" t="e">
        <f t="shared" si="7"/>
        <v>#DIV/0!</v>
      </c>
      <c r="Q167" s="186" t="e">
        <f t="shared" si="7"/>
        <v>#DIV/0!</v>
      </c>
    </row>
    <row r="168" spans="1:17" ht="47.25" hidden="1">
      <c r="A168" s="414" t="s">
        <v>229</v>
      </c>
      <c r="B168" s="414"/>
      <c r="C168" s="356" t="s">
        <v>190</v>
      </c>
      <c r="D168" s="356" t="s">
        <v>193</v>
      </c>
      <c r="E168" s="356" t="s">
        <v>159</v>
      </c>
      <c r="F168" s="413" t="s">
        <v>39</v>
      </c>
      <c r="G168" s="356" t="s">
        <v>228</v>
      </c>
      <c r="H168" s="363"/>
      <c r="I168" s="363"/>
      <c r="J168" s="363"/>
      <c r="K168" s="296"/>
      <c r="L168" s="179"/>
      <c r="N168" s="186">
        <f t="shared" si="6"/>
        <v>0</v>
      </c>
      <c r="O168" s="186">
        <f t="shared" si="6"/>
        <v>0</v>
      </c>
      <c r="P168" s="186" t="e">
        <f t="shared" si="7"/>
        <v>#DIV/0!</v>
      </c>
      <c r="Q168" s="186" t="e">
        <f t="shared" si="7"/>
        <v>#DIV/0!</v>
      </c>
    </row>
    <row r="169" spans="1:17" s="9" customFormat="1" ht="23.25" customHeight="1">
      <c r="A169" s="358" t="s">
        <v>195</v>
      </c>
      <c r="B169" s="358"/>
      <c r="C169" s="355" t="s">
        <v>190</v>
      </c>
      <c r="D169" s="355" t="s">
        <v>193</v>
      </c>
      <c r="E169" s="355" t="s">
        <v>160</v>
      </c>
      <c r="F169" s="355"/>
      <c r="G169" s="355"/>
      <c r="H169" s="364">
        <f>H172</f>
        <v>358</v>
      </c>
      <c r="I169" s="364">
        <f>I172</f>
        <v>125</v>
      </c>
      <c r="J169" s="364">
        <f>J172</f>
        <v>392</v>
      </c>
      <c r="K169" s="450">
        <f aca="true" t="shared" si="11" ref="K169:L177">K170</f>
        <v>100</v>
      </c>
      <c r="L169" s="180">
        <f t="shared" si="11"/>
        <v>100</v>
      </c>
      <c r="N169" s="186">
        <f t="shared" si="6"/>
        <v>258</v>
      </c>
      <c r="O169" s="186">
        <f t="shared" si="6"/>
        <v>25</v>
      </c>
      <c r="P169" s="186">
        <f t="shared" si="7"/>
        <v>358</v>
      </c>
      <c r="Q169" s="186">
        <f t="shared" si="7"/>
        <v>125</v>
      </c>
    </row>
    <row r="170" spans="1:17" ht="16.5" customHeight="1" hidden="1">
      <c r="A170" s="344" t="s">
        <v>11</v>
      </c>
      <c r="B170" s="344"/>
      <c r="C170" s="355" t="s">
        <v>190</v>
      </c>
      <c r="D170" s="355" t="s">
        <v>193</v>
      </c>
      <c r="E170" s="355" t="s">
        <v>160</v>
      </c>
      <c r="F170" s="356" t="s">
        <v>323</v>
      </c>
      <c r="G170" s="356"/>
      <c r="H170" s="363">
        <f>H171</f>
        <v>358</v>
      </c>
      <c r="I170" s="363">
        <f>I171</f>
        <v>0</v>
      </c>
      <c r="J170" s="363">
        <f>J171</f>
        <v>392</v>
      </c>
      <c r="K170" s="296">
        <f t="shared" si="11"/>
        <v>100</v>
      </c>
      <c r="L170" s="179">
        <f t="shared" si="11"/>
        <v>100</v>
      </c>
      <c r="N170" s="186">
        <f t="shared" si="6"/>
        <v>258</v>
      </c>
      <c r="O170" s="186">
        <f t="shared" si="6"/>
        <v>-100</v>
      </c>
      <c r="P170" s="186">
        <f t="shared" si="7"/>
        <v>358</v>
      </c>
      <c r="Q170" s="186">
        <f t="shared" si="7"/>
        <v>0</v>
      </c>
    </row>
    <row r="171" spans="1:17" ht="15.75" hidden="1">
      <c r="A171" s="358" t="s">
        <v>195</v>
      </c>
      <c r="B171" s="358"/>
      <c r="C171" s="355" t="s">
        <v>190</v>
      </c>
      <c r="D171" s="355" t="s">
        <v>193</v>
      </c>
      <c r="E171" s="355" t="s">
        <v>160</v>
      </c>
      <c r="F171" s="355"/>
      <c r="G171" s="355"/>
      <c r="H171" s="364">
        <f>H175</f>
        <v>358</v>
      </c>
      <c r="I171" s="364">
        <f>I175</f>
        <v>0</v>
      </c>
      <c r="J171" s="364">
        <f>J175</f>
        <v>392</v>
      </c>
      <c r="K171" s="450">
        <f>K175</f>
        <v>100</v>
      </c>
      <c r="L171" s="180">
        <f>L175</f>
        <v>100</v>
      </c>
      <c r="N171" s="186">
        <f t="shared" si="6"/>
        <v>258</v>
      </c>
      <c r="O171" s="186">
        <f t="shared" si="6"/>
        <v>-100</v>
      </c>
      <c r="P171" s="186">
        <f t="shared" si="7"/>
        <v>358</v>
      </c>
      <c r="Q171" s="186">
        <f t="shared" si="7"/>
        <v>0</v>
      </c>
    </row>
    <row r="172" spans="1:17" ht="31.5" hidden="1">
      <c r="A172" s="343" t="s">
        <v>564</v>
      </c>
      <c r="B172" s="358"/>
      <c r="C172" s="355" t="s">
        <v>190</v>
      </c>
      <c r="D172" s="374">
        <v>5</v>
      </c>
      <c r="E172" s="374">
        <v>2</v>
      </c>
      <c r="F172" s="415">
        <v>3500000000</v>
      </c>
      <c r="G172" s="416"/>
      <c r="H172" s="364">
        <f aca="true" t="shared" si="12" ref="H172:J173">H173</f>
        <v>358</v>
      </c>
      <c r="I172" s="364">
        <f t="shared" si="12"/>
        <v>125</v>
      </c>
      <c r="J172" s="364">
        <f t="shared" si="12"/>
        <v>392</v>
      </c>
      <c r="K172" s="450"/>
      <c r="L172" s="180"/>
      <c r="N172" s="186"/>
      <c r="O172" s="186"/>
      <c r="P172" s="186"/>
      <c r="Q172" s="186"/>
    </row>
    <row r="173" spans="1:17" ht="28.5" customHeight="1" hidden="1">
      <c r="A173" s="340" t="s">
        <v>565</v>
      </c>
      <c r="B173" s="358"/>
      <c r="C173" s="355" t="s">
        <v>190</v>
      </c>
      <c r="D173" s="374">
        <v>5</v>
      </c>
      <c r="E173" s="374">
        <v>2</v>
      </c>
      <c r="F173" s="415">
        <v>3500200000</v>
      </c>
      <c r="G173" s="416"/>
      <c r="H173" s="364">
        <f t="shared" si="12"/>
        <v>358</v>
      </c>
      <c r="I173" s="364">
        <f t="shared" si="12"/>
        <v>125</v>
      </c>
      <c r="J173" s="364">
        <f t="shared" si="12"/>
        <v>392</v>
      </c>
      <c r="K173" s="450"/>
      <c r="L173" s="180"/>
      <c r="N173" s="186"/>
      <c r="O173" s="186"/>
      <c r="P173" s="186"/>
      <c r="Q173" s="186"/>
    </row>
    <row r="174" spans="1:17" ht="18.75" customHeight="1" hidden="1">
      <c r="A174" s="340" t="s">
        <v>566</v>
      </c>
      <c r="B174" s="358"/>
      <c r="C174" s="355" t="s">
        <v>190</v>
      </c>
      <c r="D174" s="374">
        <v>5</v>
      </c>
      <c r="E174" s="374">
        <v>2</v>
      </c>
      <c r="F174" s="415">
        <v>3500211200</v>
      </c>
      <c r="G174" s="416"/>
      <c r="H174" s="364">
        <f>H175</f>
        <v>358</v>
      </c>
      <c r="I174" s="364">
        <v>125</v>
      </c>
      <c r="J174" s="364">
        <f>J175</f>
        <v>392</v>
      </c>
      <c r="K174" s="450"/>
      <c r="L174" s="180"/>
      <c r="N174" s="186"/>
      <c r="O174" s="186"/>
      <c r="P174" s="186"/>
      <c r="Q174" s="186"/>
    </row>
    <row r="175" spans="1:17" ht="31.5" hidden="1">
      <c r="A175" s="343" t="s">
        <v>257</v>
      </c>
      <c r="B175" s="346"/>
      <c r="C175" s="373">
        <v>950</v>
      </c>
      <c r="D175" s="374">
        <v>5</v>
      </c>
      <c r="E175" s="374">
        <v>2</v>
      </c>
      <c r="F175" s="415">
        <v>3500211200</v>
      </c>
      <c r="G175" s="376">
        <v>200</v>
      </c>
      <c r="H175" s="359">
        <v>358</v>
      </c>
      <c r="I175" s="359">
        <f>I176</f>
        <v>0</v>
      </c>
      <c r="J175" s="359">
        <v>392</v>
      </c>
      <c r="K175" s="448">
        <f t="shared" si="11"/>
        <v>100</v>
      </c>
      <c r="L175" s="177">
        <f t="shared" si="11"/>
        <v>100</v>
      </c>
      <c r="N175" s="186">
        <f aca="true" t="shared" si="13" ref="N175:O264">H175-K175</f>
        <v>258</v>
      </c>
      <c r="O175" s="186">
        <f t="shared" si="13"/>
        <v>-100</v>
      </c>
      <c r="P175" s="186">
        <f aca="true" t="shared" si="14" ref="P175:Q264">H175/K175*100</f>
        <v>358</v>
      </c>
      <c r="Q175" s="186">
        <f t="shared" si="14"/>
        <v>0</v>
      </c>
    </row>
    <row r="176" spans="1:17" ht="94.5" hidden="1">
      <c r="A176" s="346" t="s">
        <v>273</v>
      </c>
      <c r="B176" s="346"/>
      <c r="C176" s="373">
        <v>950</v>
      </c>
      <c r="D176" s="374">
        <v>5</v>
      </c>
      <c r="E176" s="374">
        <v>2</v>
      </c>
      <c r="F176" s="375">
        <v>8801000000</v>
      </c>
      <c r="G176" s="376" t="s">
        <v>336</v>
      </c>
      <c r="H176" s="360">
        <f>H177</f>
        <v>0</v>
      </c>
      <c r="I176" s="360">
        <f>I177</f>
        <v>0</v>
      </c>
      <c r="J176" s="360">
        <f>J177</f>
        <v>0</v>
      </c>
      <c r="K176" s="449">
        <f t="shared" si="11"/>
        <v>100</v>
      </c>
      <c r="L176" s="178">
        <f t="shared" si="11"/>
        <v>100</v>
      </c>
      <c r="N176" s="186">
        <f t="shared" si="13"/>
        <v>-100</v>
      </c>
      <c r="O176" s="186">
        <f t="shared" si="13"/>
        <v>-100</v>
      </c>
      <c r="P176" s="186">
        <f t="shared" si="14"/>
        <v>0</v>
      </c>
      <c r="Q176" s="186">
        <f t="shared" si="14"/>
        <v>0</v>
      </c>
    </row>
    <row r="177" spans="1:17" ht="15.75" hidden="1">
      <c r="A177" s="346" t="s">
        <v>345</v>
      </c>
      <c r="B177" s="346"/>
      <c r="C177" s="373">
        <v>950</v>
      </c>
      <c r="D177" s="374">
        <v>5</v>
      </c>
      <c r="E177" s="374">
        <v>2</v>
      </c>
      <c r="F177" s="375">
        <v>8801000001</v>
      </c>
      <c r="G177" s="376" t="s">
        <v>336</v>
      </c>
      <c r="H177" s="359">
        <f>H178</f>
        <v>0</v>
      </c>
      <c r="I177" s="359">
        <f>I178</f>
        <v>0</v>
      </c>
      <c r="J177" s="359">
        <f>J178</f>
        <v>0</v>
      </c>
      <c r="K177" s="448">
        <f t="shared" si="11"/>
        <v>100</v>
      </c>
      <c r="L177" s="177">
        <f t="shared" si="11"/>
        <v>100</v>
      </c>
      <c r="N177" s="186">
        <f t="shared" si="13"/>
        <v>-100</v>
      </c>
      <c r="O177" s="186">
        <f t="shared" si="13"/>
        <v>-100</v>
      </c>
      <c r="P177" s="186">
        <f t="shared" si="14"/>
        <v>0</v>
      </c>
      <c r="Q177" s="186">
        <f t="shared" si="14"/>
        <v>0</v>
      </c>
    </row>
    <row r="178" spans="1:17" ht="31.5" hidden="1">
      <c r="A178" s="346" t="s">
        <v>257</v>
      </c>
      <c r="B178" s="346"/>
      <c r="C178" s="373">
        <v>950</v>
      </c>
      <c r="D178" s="374">
        <v>5</v>
      </c>
      <c r="E178" s="374">
        <v>2</v>
      </c>
      <c r="F178" s="375">
        <v>8801000001</v>
      </c>
      <c r="G178" s="376" t="s">
        <v>162</v>
      </c>
      <c r="H178" s="359">
        <v>0</v>
      </c>
      <c r="I178" s="363">
        <v>0</v>
      </c>
      <c r="J178" s="359">
        <v>0</v>
      </c>
      <c r="K178" s="448">
        <v>100</v>
      </c>
      <c r="L178" s="189">
        <v>100</v>
      </c>
      <c r="N178" s="186">
        <f t="shared" si="13"/>
        <v>-100</v>
      </c>
      <c r="O178" s="186">
        <f t="shared" si="13"/>
        <v>-100</v>
      </c>
      <c r="P178" s="186">
        <f t="shared" si="14"/>
        <v>0</v>
      </c>
      <c r="Q178" s="186">
        <f t="shared" si="14"/>
        <v>0</v>
      </c>
    </row>
    <row r="179" spans="1:17" s="9" customFormat="1" ht="25.5" customHeight="1">
      <c r="A179" s="358" t="s">
        <v>196</v>
      </c>
      <c r="B179" s="358"/>
      <c r="C179" s="355" t="s">
        <v>190</v>
      </c>
      <c r="D179" s="355" t="s">
        <v>193</v>
      </c>
      <c r="E179" s="355" t="s">
        <v>169</v>
      </c>
      <c r="F179" s="355"/>
      <c r="G179" s="355"/>
      <c r="H179" s="364">
        <f>H180+H194</f>
        <v>6626.2300000000005</v>
      </c>
      <c r="I179" s="364">
        <f>I203</f>
        <v>7.5</v>
      </c>
      <c r="J179" s="364">
        <f>J180+J194</f>
        <v>852.05</v>
      </c>
      <c r="K179" s="450">
        <f>K203</f>
        <v>0</v>
      </c>
      <c r="L179" s="180">
        <f>L203</f>
        <v>0</v>
      </c>
      <c r="N179" s="186">
        <f t="shared" si="13"/>
        <v>6626.2300000000005</v>
      </c>
      <c r="O179" s="186">
        <f t="shared" si="13"/>
        <v>7.5</v>
      </c>
      <c r="P179" s="186" t="e">
        <f t="shared" si="14"/>
        <v>#DIV/0!</v>
      </c>
      <c r="Q179" s="186" t="e">
        <f t="shared" si="14"/>
        <v>#DIV/0!</v>
      </c>
    </row>
    <row r="180" spans="1:17" s="9" customFormat="1" ht="31.5" hidden="1">
      <c r="A180" s="343" t="s">
        <v>564</v>
      </c>
      <c r="B180" s="358"/>
      <c r="C180" s="356" t="s">
        <v>190</v>
      </c>
      <c r="D180" s="355" t="s">
        <v>193</v>
      </c>
      <c r="E180" s="355" t="s">
        <v>169</v>
      </c>
      <c r="F180" s="356" t="s">
        <v>323</v>
      </c>
      <c r="G180" s="355"/>
      <c r="H180" s="364">
        <f>H181</f>
        <v>596</v>
      </c>
      <c r="I180" s="364">
        <f>I181</f>
        <v>681.4000000000001</v>
      </c>
      <c r="J180" s="364">
        <f>J181</f>
        <v>852.05</v>
      </c>
      <c r="K180" s="279"/>
      <c r="L180" s="279"/>
      <c r="N180" s="280"/>
      <c r="O180" s="280"/>
      <c r="P180" s="280"/>
      <c r="Q180" s="280"/>
    </row>
    <row r="181" spans="1:17" s="9" customFormat="1" ht="31.5" hidden="1">
      <c r="A181" s="347" t="s">
        <v>567</v>
      </c>
      <c r="B181" s="358"/>
      <c r="C181" s="356" t="s">
        <v>190</v>
      </c>
      <c r="D181" s="356" t="s">
        <v>193</v>
      </c>
      <c r="E181" s="356" t="s">
        <v>169</v>
      </c>
      <c r="F181" s="356" t="s">
        <v>568</v>
      </c>
      <c r="G181" s="356"/>
      <c r="H181" s="363">
        <f>H184+H188+H192+H190</f>
        <v>596</v>
      </c>
      <c r="I181" s="363">
        <f>I184+I186+I188+I192+I206</f>
        <v>681.4000000000001</v>
      </c>
      <c r="J181" s="363">
        <f>J184+J188+J192+J190</f>
        <v>852.05</v>
      </c>
      <c r="K181" s="279"/>
      <c r="L181" s="279"/>
      <c r="N181" s="280"/>
      <c r="O181" s="280"/>
      <c r="P181" s="280"/>
      <c r="Q181" s="280"/>
    </row>
    <row r="182" spans="1:17" s="9" customFormat="1" ht="31.5" hidden="1">
      <c r="A182" s="343" t="s">
        <v>564</v>
      </c>
      <c r="B182" s="358"/>
      <c r="C182" s="356"/>
      <c r="D182" s="356" t="s">
        <v>193</v>
      </c>
      <c r="E182" s="356" t="s">
        <v>169</v>
      </c>
      <c r="F182" s="356"/>
      <c r="G182" s="356"/>
      <c r="H182" s="363"/>
      <c r="I182" s="363"/>
      <c r="J182" s="363"/>
      <c r="K182" s="279"/>
      <c r="L182" s="279"/>
      <c r="N182" s="280"/>
      <c r="O182" s="280"/>
      <c r="P182" s="280"/>
      <c r="Q182" s="280"/>
    </row>
    <row r="183" spans="1:17" s="9" customFormat="1" ht="15.75" hidden="1">
      <c r="A183" s="342"/>
      <c r="B183" s="358"/>
      <c r="C183" s="356"/>
      <c r="D183" s="356"/>
      <c r="E183" s="356"/>
      <c r="F183" s="356"/>
      <c r="G183" s="356"/>
      <c r="H183" s="363"/>
      <c r="I183" s="363"/>
      <c r="J183" s="363"/>
      <c r="K183" s="279"/>
      <c r="L183" s="279"/>
      <c r="N183" s="280"/>
      <c r="O183" s="280"/>
      <c r="P183" s="280"/>
      <c r="Q183" s="280"/>
    </row>
    <row r="184" spans="1:17" s="9" customFormat="1" ht="15.75" hidden="1">
      <c r="A184" s="358" t="s">
        <v>197</v>
      </c>
      <c r="B184" s="358"/>
      <c r="C184" s="356" t="s">
        <v>190</v>
      </c>
      <c r="D184" s="355" t="s">
        <v>193</v>
      </c>
      <c r="E184" s="355" t="s">
        <v>169</v>
      </c>
      <c r="F184" s="356" t="s">
        <v>569</v>
      </c>
      <c r="G184" s="356"/>
      <c r="H184" s="363">
        <f>H185</f>
        <v>56</v>
      </c>
      <c r="I184" s="363">
        <f>I185</f>
        <v>230.6</v>
      </c>
      <c r="J184" s="363">
        <f>J185</f>
        <v>432.05</v>
      </c>
      <c r="K184" s="279"/>
      <c r="L184" s="279"/>
      <c r="N184" s="280"/>
      <c r="O184" s="280"/>
      <c r="P184" s="280"/>
      <c r="Q184" s="280"/>
    </row>
    <row r="185" spans="1:17" s="9" customFormat="1" ht="31.5" hidden="1">
      <c r="A185" s="343" t="s">
        <v>257</v>
      </c>
      <c r="B185" s="358"/>
      <c r="C185" s="356" t="s">
        <v>190</v>
      </c>
      <c r="D185" s="356" t="s">
        <v>193</v>
      </c>
      <c r="E185" s="356" t="s">
        <v>169</v>
      </c>
      <c r="F185" s="356" t="s">
        <v>569</v>
      </c>
      <c r="G185" s="356"/>
      <c r="H185" s="363">
        <f>31+25</f>
        <v>56</v>
      </c>
      <c r="I185" s="363">
        <v>230.6</v>
      </c>
      <c r="J185" s="363">
        <f>25+376.05+31</f>
        <v>432.05</v>
      </c>
      <c r="K185" s="279"/>
      <c r="L185" s="279"/>
      <c r="N185" s="280"/>
      <c r="O185" s="280"/>
      <c r="P185" s="280"/>
      <c r="Q185" s="280"/>
    </row>
    <row r="186" spans="1:17" s="9" customFormat="1" ht="31.5" hidden="1">
      <c r="A186" s="344" t="s">
        <v>51</v>
      </c>
      <c r="B186" s="358"/>
      <c r="C186" s="356" t="s">
        <v>190</v>
      </c>
      <c r="D186" s="355" t="s">
        <v>193</v>
      </c>
      <c r="E186" s="355" t="s">
        <v>169</v>
      </c>
      <c r="F186" s="355" t="s">
        <v>6</v>
      </c>
      <c r="G186" s="355"/>
      <c r="H186" s="364">
        <f>H187</f>
        <v>0</v>
      </c>
      <c r="I186" s="364">
        <f>I187</f>
        <v>0</v>
      </c>
      <c r="J186" s="364">
        <f>J187</f>
        <v>0</v>
      </c>
      <c r="K186" s="279"/>
      <c r="L186" s="279"/>
      <c r="N186" s="280"/>
      <c r="O186" s="280"/>
      <c r="P186" s="280"/>
      <c r="Q186" s="280"/>
    </row>
    <row r="187" spans="1:17" s="9" customFormat="1" ht="31.5" hidden="1">
      <c r="A187" s="342" t="s">
        <v>153</v>
      </c>
      <c r="B187" s="358"/>
      <c r="C187" s="356" t="s">
        <v>190</v>
      </c>
      <c r="D187" s="356" t="s">
        <v>193</v>
      </c>
      <c r="E187" s="356" t="s">
        <v>169</v>
      </c>
      <c r="F187" s="356" t="s">
        <v>6</v>
      </c>
      <c r="G187" s="356" t="s">
        <v>162</v>
      </c>
      <c r="H187" s="359">
        <v>0</v>
      </c>
      <c r="I187" s="359">
        <v>0</v>
      </c>
      <c r="J187" s="359">
        <v>0</v>
      </c>
      <c r="K187" s="279"/>
      <c r="L187" s="279"/>
      <c r="N187" s="280"/>
      <c r="O187" s="280"/>
      <c r="P187" s="280"/>
      <c r="Q187" s="280"/>
    </row>
    <row r="188" spans="1:17" s="9" customFormat="1" ht="36" customHeight="1" hidden="1">
      <c r="A188" s="358" t="s">
        <v>52</v>
      </c>
      <c r="B188" s="358"/>
      <c r="C188" s="356" t="s">
        <v>190</v>
      </c>
      <c r="D188" s="355" t="s">
        <v>193</v>
      </c>
      <c r="E188" s="355" t="s">
        <v>169</v>
      </c>
      <c r="F188" s="356" t="s">
        <v>570</v>
      </c>
      <c r="G188" s="355"/>
      <c r="H188" s="357">
        <f>H189</f>
        <v>120</v>
      </c>
      <c r="I188" s="357">
        <f>I189</f>
        <v>80</v>
      </c>
      <c r="J188" s="357">
        <f>J189</f>
        <v>0</v>
      </c>
      <c r="K188" s="279"/>
      <c r="L188" s="279"/>
      <c r="N188" s="280"/>
      <c r="O188" s="280"/>
      <c r="P188" s="280"/>
      <c r="Q188" s="280"/>
    </row>
    <row r="189" spans="1:17" s="9" customFormat="1" ht="31.5" hidden="1">
      <c r="A189" s="343" t="s">
        <v>153</v>
      </c>
      <c r="B189" s="358"/>
      <c r="C189" s="356" t="s">
        <v>190</v>
      </c>
      <c r="D189" s="356" t="s">
        <v>193</v>
      </c>
      <c r="E189" s="356" t="s">
        <v>169</v>
      </c>
      <c r="F189" s="356" t="s">
        <v>570</v>
      </c>
      <c r="G189" s="356" t="s">
        <v>162</v>
      </c>
      <c r="H189" s="359">
        <v>120</v>
      </c>
      <c r="I189" s="359">
        <v>80</v>
      </c>
      <c r="J189" s="359">
        <v>0</v>
      </c>
      <c r="K189" s="279"/>
      <c r="L189" s="279"/>
      <c r="N189" s="280"/>
      <c r="O189" s="280"/>
      <c r="P189" s="280"/>
      <c r="Q189" s="280"/>
    </row>
    <row r="190" spans="1:17" s="9" customFormat="1" ht="40.5" customHeight="1" hidden="1">
      <c r="A190" s="417" t="s">
        <v>446</v>
      </c>
      <c r="B190" s="358"/>
      <c r="C190" s="356" t="s">
        <v>190</v>
      </c>
      <c r="D190" s="356" t="s">
        <v>193</v>
      </c>
      <c r="E190" s="356" t="s">
        <v>169</v>
      </c>
      <c r="F190" s="418">
        <v>3505074110</v>
      </c>
      <c r="G190" s="418"/>
      <c r="H190" s="359">
        <v>0</v>
      </c>
      <c r="I190" s="359"/>
      <c r="J190" s="359">
        <v>0</v>
      </c>
      <c r="K190" s="279"/>
      <c r="L190" s="279"/>
      <c r="N190" s="280"/>
      <c r="O190" s="280"/>
      <c r="P190" s="280"/>
      <c r="Q190" s="280"/>
    </row>
    <row r="191" spans="1:17" s="9" customFormat="1" ht="31.5" hidden="1">
      <c r="A191" s="417" t="s">
        <v>153</v>
      </c>
      <c r="B191" s="358"/>
      <c r="C191" s="356"/>
      <c r="D191" s="356" t="s">
        <v>193</v>
      </c>
      <c r="E191" s="356" t="s">
        <v>169</v>
      </c>
      <c r="F191" s="418">
        <v>3505074110</v>
      </c>
      <c r="G191" s="418">
        <v>200</v>
      </c>
      <c r="H191" s="359">
        <v>0</v>
      </c>
      <c r="I191" s="359"/>
      <c r="J191" s="359">
        <v>0</v>
      </c>
      <c r="K191" s="279"/>
      <c r="L191" s="279"/>
      <c r="N191" s="280"/>
      <c r="O191" s="280"/>
      <c r="P191" s="280"/>
      <c r="Q191" s="280"/>
    </row>
    <row r="192" spans="1:17" s="9" customFormat="1" ht="31.5" hidden="1">
      <c r="A192" s="420" t="s">
        <v>280</v>
      </c>
      <c r="B192" s="421"/>
      <c r="C192" s="411" t="s">
        <v>190</v>
      </c>
      <c r="D192" s="411" t="s">
        <v>193</v>
      </c>
      <c r="E192" s="411" t="s">
        <v>169</v>
      </c>
      <c r="F192" s="411" t="s">
        <v>288</v>
      </c>
      <c r="G192" s="411"/>
      <c r="H192" s="359">
        <f>H193</f>
        <v>420</v>
      </c>
      <c r="I192" s="359">
        <f>I193</f>
        <v>363.3</v>
      </c>
      <c r="J192" s="359">
        <f>J193</f>
        <v>420</v>
      </c>
      <c r="K192" s="279"/>
      <c r="L192" s="279"/>
      <c r="N192" s="280"/>
      <c r="O192" s="280"/>
      <c r="P192" s="280"/>
      <c r="Q192" s="280"/>
    </row>
    <row r="193" spans="1:17" s="9" customFormat="1" ht="30.75" customHeight="1" hidden="1">
      <c r="A193" s="422" t="s">
        <v>257</v>
      </c>
      <c r="B193" s="358"/>
      <c r="C193" s="356" t="s">
        <v>190</v>
      </c>
      <c r="D193" s="356" t="s">
        <v>193</v>
      </c>
      <c r="E193" s="356" t="s">
        <v>169</v>
      </c>
      <c r="F193" s="356" t="s">
        <v>571</v>
      </c>
      <c r="G193" s="356" t="s">
        <v>162</v>
      </c>
      <c r="H193" s="359">
        <v>420</v>
      </c>
      <c r="I193" s="359">
        <v>363.3</v>
      </c>
      <c r="J193" s="359">
        <v>420</v>
      </c>
      <c r="K193" s="279"/>
      <c r="L193" s="279"/>
      <c r="N193" s="280"/>
      <c r="O193" s="280"/>
      <c r="P193" s="280"/>
      <c r="Q193" s="280"/>
    </row>
    <row r="194" spans="1:17" s="9" customFormat="1" ht="92.25" customHeight="1" hidden="1">
      <c r="A194" s="423" t="s">
        <v>597</v>
      </c>
      <c r="B194" s="358"/>
      <c r="C194" s="356" t="s">
        <v>190</v>
      </c>
      <c r="D194" s="424" t="s">
        <v>193</v>
      </c>
      <c r="E194" s="424" t="s">
        <v>169</v>
      </c>
      <c r="F194" s="424" t="s">
        <v>421</v>
      </c>
      <c r="G194" s="424"/>
      <c r="H194" s="425">
        <f>H195</f>
        <v>6030.2300000000005</v>
      </c>
      <c r="I194" s="425">
        <f>I195</f>
        <v>2488.1000000000004</v>
      </c>
      <c r="J194" s="425">
        <f>J195</f>
        <v>0</v>
      </c>
      <c r="K194" s="279"/>
      <c r="L194" s="279"/>
      <c r="N194" s="280"/>
      <c r="O194" s="280"/>
      <c r="P194" s="280"/>
      <c r="Q194" s="280"/>
    </row>
    <row r="195" spans="1:17" s="9" customFormat="1" ht="65.25" customHeight="1" hidden="1">
      <c r="A195" s="426" t="s">
        <v>447</v>
      </c>
      <c r="B195" s="358"/>
      <c r="C195" s="356" t="s">
        <v>190</v>
      </c>
      <c r="D195" s="424" t="s">
        <v>193</v>
      </c>
      <c r="E195" s="424" t="s">
        <v>169</v>
      </c>
      <c r="F195" s="424" t="s">
        <v>598</v>
      </c>
      <c r="G195" s="424"/>
      <c r="H195" s="425">
        <f>H196</f>
        <v>6030.2300000000005</v>
      </c>
      <c r="I195" s="425">
        <f>I198+I200+I196</f>
        <v>2488.1000000000004</v>
      </c>
      <c r="J195" s="425">
        <f>J198</f>
        <v>0</v>
      </c>
      <c r="K195" s="279"/>
      <c r="L195" s="279"/>
      <c r="N195" s="280"/>
      <c r="O195" s="280"/>
      <c r="P195" s="280"/>
      <c r="Q195" s="280"/>
    </row>
    <row r="196" spans="1:17" s="9" customFormat="1" ht="54" customHeight="1" hidden="1">
      <c r="A196" s="426" t="s">
        <v>448</v>
      </c>
      <c r="B196" s="358"/>
      <c r="C196" s="356" t="s">
        <v>190</v>
      </c>
      <c r="D196" s="424" t="s">
        <v>193</v>
      </c>
      <c r="E196" s="424" t="s">
        <v>169</v>
      </c>
      <c r="F196" s="424" t="s">
        <v>599</v>
      </c>
      <c r="G196" s="424"/>
      <c r="H196" s="425">
        <f>H197</f>
        <v>6030.2300000000005</v>
      </c>
      <c r="I196" s="425">
        <f>I197</f>
        <v>8.3</v>
      </c>
      <c r="J196" s="425">
        <f>J197</f>
        <v>0</v>
      </c>
      <c r="K196" s="279"/>
      <c r="L196" s="279"/>
      <c r="N196" s="280"/>
      <c r="O196" s="280"/>
      <c r="P196" s="280"/>
      <c r="Q196" s="280"/>
    </row>
    <row r="197" spans="1:17" s="9" customFormat="1" ht="35.25" customHeight="1" hidden="1">
      <c r="A197" s="426" t="s">
        <v>153</v>
      </c>
      <c r="B197" s="358"/>
      <c r="C197" s="356" t="s">
        <v>190</v>
      </c>
      <c r="D197" s="424" t="s">
        <v>193</v>
      </c>
      <c r="E197" s="424" t="s">
        <v>169</v>
      </c>
      <c r="F197" s="424" t="s">
        <v>599</v>
      </c>
      <c r="G197" s="424" t="s">
        <v>162</v>
      </c>
      <c r="H197" s="425">
        <f>5819.3+210.93</f>
        <v>6030.2300000000005</v>
      </c>
      <c r="I197" s="425">
        <v>8.3</v>
      </c>
      <c r="J197" s="425">
        <v>0</v>
      </c>
      <c r="K197" s="279"/>
      <c r="L197" s="279"/>
      <c r="N197" s="280"/>
      <c r="O197" s="280"/>
      <c r="P197" s="280"/>
      <c r="Q197" s="280"/>
    </row>
    <row r="198" spans="1:17" s="9" customFormat="1" ht="92.25" customHeight="1" hidden="1">
      <c r="A198" s="426" t="s">
        <v>449</v>
      </c>
      <c r="B198" s="358"/>
      <c r="C198" s="356" t="s">
        <v>190</v>
      </c>
      <c r="D198" s="424" t="s">
        <v>193</v>
      </c>
      <c r="E198" s="424" t="s">
        <v>169</v>
      </c>
      <c r="F198" s="424" t="s">
        <v>450</v>
      </c>
      <c r="G198" s="424"/>
      <c r="H198" s="425">
        <f>H199</f>
        <v>0</v>
      </c>
      <c r="I198" s="425">
        <f>I199</f>
        <v>1542.5</v>
      </c>
      <c r="J198" s="425">
        <f>J199</f>
        <v>0</v>
      </c>
      <c r="K198" s="279"/>
      <c r="L198" s="279"/>
      <c r="N198" s="280"/>
      <c r="O198" s="280"/>
      <c r="P198" s="280"/>
      <c r="Q198" s="280"/>
    </row>
    <row r="199" spans="1:17" s="9" customFormat="1" ht="92.25" customHeight="1" hidden="1">
      <c r="A199" s="426" t="s">
        <v>153</v>
      </c>
      <c r="B199" s="358"/>
      <c r="C199" s="356" t="s">
        <v>190</v>
      </c>
      <c r="D199" s="424" t="s">
        <v>193</v>
      </c>
      <c r="E199" s="424" t="s">
        <v>169</v>
      </c>
      <c r="F199" s="424" t="s">
        <v>450</v>
      </c>
      <c r="G199" s="424" t="s">
        <v>162</v>
      </c>
      <c r="H199" s="425">
        <v>0</v>
      </c>
      <c r="I199" s="425">
        <v>1542.5</v>
      </c>
      <c r="J199" s="425">
        <v>0</v>
      </c>
      <c r="K199" s="279"/>
      <c r="L199" s="279"/>
      <c r="N199" s="280"/>
      <c r="O199" s="280"/>
      <c r="P199" s="280"/>
      <c r="Q199" s="280"/>
    </row>
    <row r="200" spans="1:17" s="9" customFormat="1" ht="92.25" customHeight="1" hidden="1">
      <c r="A200" s="426" t="s">
        <v>418</v>
      </c>
      <c r="B200" s="358"/>
      <c r="C200" s="356" t="s">
        <v>190</v>
      </c>
      <c r="D200" s="424" t="s">
        <v>193</v>
      </c>
      <c r="E200" s="424" t="s">
        <v>169</v>
      </c>
      <c r="F200" s="424" t="s">
        <v>450</v>
      </c>
      <c r="G200" s="424"/>
      <c r="H200" s="425">
        <f>H201</f>
        <v>786.7</v>
      </c>
      <c r="I200" s="425">
        <f>I201</f>
        <v>937.3</v>
      </c>
      <c r="J200" s="425">
        <f>J201</f>
        <v>786.7</v>
      </c>
      <c r="K200" s="279"/>
      <c r="L200" s="279"/>
      <c r="N200" s="280"/>
      <c r="O200" s="280"/>
      <c r="P200" s="280"/>
      <c r="Q200" s="280"/>
    </row>
    <row r="201" spans="1:17" s="9" customFormat="1" ht="92.25" customHeight="1" hidden="1">
      <c r="A201" s="426" t="s">
        <v>153</v>
      </c>
      <c r="B201" s="358"/>
      <c r="C201" s="356" t="s">
        <v>190</v>
      </c>
      <c r="D201" s="424" t="s">
        <v>193</v>
      </c>
      <c r="E201" s="424" t="s">
        <v>169</v>
      </c>
      <c r="F201" s="424" t="s">
        <v>450</v>
      </c>
      <c r="G201" s="424" t="s">
        <v>162</v>
      </c>
      <c r="H201" s="425">
        <v>786.7</v>
      </c>
      <c r="I201" s="425">
        <v>937.3</v>
      </c>
      <c r="J201" s="425">
        <v>786.7</v>
      </c>
      <c r="K201" s="279"/>
      <c r="L201" s="279"/>
      <c r="N201" s="280"/>
      <c r="O201" s="280"/>
      <c r="P201" s="280"/>
      <c r="Q201" s="280"/>
    </row>
    <row r="202" spans="1:12" ht="92.25" customHeight="1" hidden="1">
      <c r="A202" s="423" t="s">
        <v>419</v>
      </c>
      <c r="B202" s="422"/>
      <c r="C202" s="356" t="s">
        <v>190</v>
      </c>
      <c r="D202" s="424" t="s">
        <v>193</v>
      </c>
      <c r="E202" s="424" t="s">
        <v>169</v>
      </c>
      <c r="F202" s="424" t="s">
        <v>421</v>
      </c>
      <c r="G202" s="424"/>
      <c r="H202" s="427">
        <f>H203</f>
        <v>0</v>
      </c>
      <c r="I202" s="425">
        <f>I203</f>
        <v>7.5</v>
      </c>
      <c r="J202" s="427">
        <f>J203</f>
        <v>0</v>
      </c>
      <c r="K202" s="1"/>
      <c r="L202" s="1"/>
    </row>
    <row r="203" spans="1:12" ht="92.25" customHeight="1" hidden="1">
      <c r="A203" s="426" t="s">
        <v>420</v>
      </c>
      <c r="B203" s="422"/>
      <c r="C203" s="356" t="s">
        <v>190</v>
      </c>
      <c r="D203" s="424" t="s">
        <v>193</v>
      </c>
      <c r="E203" s="424" t="s">
        <v>169</v>
      </c>
      <c r="F203" s="424" t="s">
        <v>423</v>
      </c>
      <c r="G203" s="424"/>
      <c r="H203" s="427">
        <f>H204</f>
        <v>0</v>
      </c>
      <c r="I203" s="425">
        <f>I204+I206+I208</f>
        <v>7.5</v>
      </c>
      <c r="J203" s="427">
        <f>J204</f>
        <v>0</v>
      </c>
      <c r="K203" s="1"/>
      <c r="L203" s="1"/>
    </row>
    <row r="204" spans="1:12" ht="23.25" customHeight="1" hidden="1">
      <c r="A204" s="426" t="s">
        <v>422</v>
      </c>
      <c r="B204" s="422"/>
      <c r="C204" s="356" t="s">
        <v>190</v>
      </c>
      <c r="D204" s="424" t="s">
        <v>193</v>
      </c>
      <c r="E204" s="424" t="s">
        <v>169</v>
      </c>
      <c r="F204" s="424" t="s">
        <v>424</v>
      </c>
      <c r="G204" s="424"/>
      <c r="H204" s="427">
        <f>H205</f>
        <v>0</v>
      </c>
      <c r="I204" s="425">
        <f>I205</f>
        <v>0</v>
      </c>
      <c r="J204" s="427">
        <f>J205</f>
        <v>0</v>
      </c>
      <c r="K204" s="1"/>
      <c r="L204" s="1"/>
    </row>
    <row r="205" spans="1:12" ht="92.25" customHeight="1" hidden="1">
      <c r="A205" s="426" t="s">
        <v>153</v>
      </c>
      <c r="B205" s="422"/>
      <c r="C205" s="356" t="s">
        <v>190</v>
      </c>
      <c r="D205" s="424" t="s">
        <v>193</v>
      </c>
      <c r="E205" s="424" t="s">
        <v>169</v>
      </c>
      <c r="F205" s="424" t="s">
        <v>424</v>
      </c>
      <c r="G205" s="424" t="s">
        <v>162</v>
      </c>
      <c r="H205" s="427">
        <v>0</v>
      </c>
      <c r="I205" s="425"/>
      <c r="J205" s="427">
        <v>0</v>
      </c>
      <c r="K205" s="1"/>
      <c r="L205" s="1"/>
    </row>
    <row r="206" spans="1:12" ht="92.25" customHeight="1" hidden="1">
      <c r="A206" s="426" t="s">
        <v>417</v>
      </c>
      <c r="B206" s="422"/>
      <c r="C206" s="356" t="s">
        <v>190</v>
      </c>
      <c r="D206" s="424" t="s">
        <v>193</v>
      </c>
      <c r="E206" s="424" t="s">
        <v>169</v>
      </c>
      <c r="F206" s="424" t="s">
        <v>425</v>
      </c>
      <c r="G206" s="424"/>
      <c r="H206" s="427"/>
      <c r="I206" s="425">
        <f>I207</f>
        <v>7.5</v>
      </c>
      <c r="J206" s="427"/>
      <c r="K206" s="1"/>
      <c r="L206" s="1"/>
    </row>
    <row r="207" spans="1:12" ht="92.25" customHeight="1" hidden="1">
      <c r="A207" s="426" t="s">
        <v>153</v>
      </c>
      <c r="B207" s="422"/>
      <c r="C207" s="356" t="s">
        <v>190</v>
      </c>
      <c r="D207" s="424" t="s">
        <v>193</v>
      </c>
      <c r="E207" s="424" t="s">
        <v>169</v>
      </c>
      <c r="F207" s="424" t="s">
        <v>425</v>
      </c>
      <c r="G207" s="424" t="s">
        <v>162</v>
      </c>
      <c r="H207" s="427"/>
      <c r="I207" s="425">
        <v>7.5</v>
      </c>
      <c r="J207" s="427"/>
      <c r="K207" s="1"/>
      <c r="L207" s="1"/>
    </row>
    <row r="208" spans="1:17" s="9" customFormat="1" ht="92.25" customHeight="1" hidden="1">
      <c r="A208" s="358" t="s">
        <v>52</v>
      </c>
      <c r="B208" s="358"/>
      <c r="C208" s="355" t="s">
        <v>190</v>
      </c>
      <c r="D208" s="355" t="s">
        <v>193</v>
      </c>
      <c r="E208" s="355" t="s">
        <v>169</v>
      </c>
      <c r="F208" s="355" t="s">
        <v>7</v>
      </c>
      <c r="G208" s="355"/>
      <c r="H208" s="357">
        <f>H209</f>
        <v>0</v>
      </c>
      <c r="I208" s="357">
        <f>I209</f>
        <v>0</v>
      </c>
      <c r="J208" s="357">
        <f>J209</f>
        <v>0</v>
      </c>
      <c r="K208" s="447">
        <f>K209</f>
        <v>0</v>
      </c>
      <c r="L208" s="176">
        <f>L209</f>
        <v>0</v>
      </c>
      <c r="N208" s="186">
        <f t="shared" si="13"/>
        <v>0</v>
      </c>
      <c r="O208" s="186">
        <f t="shared" si="13"/>
        <v>0</v>
      </c>
      <c r="P208" s="186" t="e">
        <f t="shared" si="14"/>
        <v>#DIV/0!</v>
      </c>
      <c r="Q208" s="186" t="e">
        <f t="shared" si="14"/>
        <v>#DIV/0!</v>
      </c>
    </row>
    <row r="209" spans="1:17" ht="92.25" customHeight="1" hidden="1">
      <c r="A209" s="343" t="s">
        <v>153</v>
      </c>
      <c r="B209" s="343"/>
      <c r="C209" s="356" t="s">
        <v>190</v>
      </c>
      <c r="D209" s="356" t="s">
        <v>193</v>
      </c>
      <c r="E209" s="356" t="s">
        <v>169</v>
      </c>
      <c r="F209" s="356" t="s">
        <v>7</v>
      </c>
      <c r="G209" s="356" t="s">
        <v>162</v>
      </c>
      <c r="H209" s="359">
        <v>0</v>
      </c>
      <c r="I209" s="359">
        <v>0</v>
      </c>
      <c r="J209" s="359">
        <v>0</v>
      </c>
      <c r="K209" s="448">
        <v>0</v>
      </c>
      <c r="L209" s="177">
        <v>0</v>
      </c>
      <c r="N209" s="186">
        <f t="shared" si="13"/>
        <v>0</v>
      </c>
      <c r="O209" s="186">
        <f t="shared" si="13"/>
        <v>0</v>
      </c>
      <c r="P209" s="186" t="e">
        <f t="shared" si="14"/>
        <v>#DIV/0!</v>
      </c>
      <c r="Q209" s="186" t="e">
        <f t="shared" si="14"/>
        <v>#DIV/0!</v>
      </c>
    </row>
    <row r="210" spans="1:17" ht="92.25" customHeight="1" hidden="1">
      <c r="A210" s="428"/>
      <c r="B210" s="428"/>
      <c r="C210" s="356"/>
      <c r="D210" s="356"/>
      <c r="E210" s="356"/>
      <c r="F210" s="356"/>
      <c r="G210" s="356"/>
      <c r="H210" s="359"/>
      <c r="I210" s="359"/>
      <c r="J210" s="359"/>
      <c r="K210" s="448"/>
      <c r="L210" s="177"/>
      <c r="N210" s="186">
        <f t="shared" si="13"/>
        <v>0</v>
      </c>
      <c r="O210" s="186">
        <f t="shared" si="13"/>
        <v>0</v>
      </c>
      <c r="P210" s="186" t="e">
        <f t="shared" si="14"/>
        <v>#DIV/0!</v>
      </c>
      <c r="Q210" s="186" t="e">
        <f t="shared" si="14"/>
        <v>#DIV/0!</v>
      </c>
    </row>
    <row r="211" spans="1:17" ht="92.25" customHeight="1" hidden="1">
      <c r="A211" s="429" t="s">
        <v>280</v>
      </c>
      <c r="B211" s="429"/>
      <c r="C211" s="356" t="s">
        <v>190</v>
      </c>
      <c r="D211" s="356" t="s">
        <v>193</v>
      </c>
      <c r="E211" s="356" t="s">
        <v>169</v>
      </c>
      <c r="F211" s="356" t="s">
        <v>278</v>
      </c>
      <c r="G211" s="356"/>
      <c r="H211" s="359">
        <f>H212</f>
        <v>0</v>
      </c>
      <c r="I211" s="359">
        <f>I212</f>
        <v>0</v>
      </c>
      <c r="J211" s="359">
        <f>J212</f>
        <v>0</v>
      </c>
      <c r="K211" s="448">
        <f>K212</f>
        <v>0</v>
      </c>
      <c r="L211" s="177">
        <f>L212</f>
        <v>0</v>
      </c>
      <c r="N211" s="186">
        <f t="shared" si="13"/>
        <v>0</v>
      </c>
      <c r="O211" s="186">
        <f t="shared" si="13"/>
        <v>0</v>
      </c>
      <c r="P211" s="186" t="e">
        <f t="shared" si="14"/>
        <v>#DIV/0!</v>
      </c>
      <c r="Q211" s="186" t="e">
        <f t="shared" si="14"/>
        <v>#DIV/0!</v>
      </c>
    </row>
    <row r="212" spans="1:17" ht="92.25" customHeight="1" hidden="1">
      <c r="A212" s="335" t="s">
        <v>257</v>
      </c>
      <c r="B212" s="335"/>
      <c r="C212" s="356" t="s">
        <v>190</v>
      </c>
      <c r="D212" s="356" t="s">
        <v>193</v>
      </c>
      <c r="E212" s="356" t="s">
        <v>169</v>
      </c>
      <c r="F212" s="356" t="s">
        <v>278</v>
      </c>
      <c r="G212" s="356" t="s">
        <v>162</v>
      </c>
      <c r="H212" s="359"/>
      <c r="I212" s="359"/>
      <c r="J212" s="359"/>
      <c r="K212" s="448"/>
      <c r="L212" s="177"/>
      <c r="N212" s="186">
        <f t="shared" si="13"/>
        <v>0</v>
      </c>
      <c r="O212" s="186">
        <f t="shared" si="13"/>
        <v>0</v>
      </c>
      <c r="P212" s="186" t="e">
        <f t="shared" si="14"/>
        <v>#DIV/0!</v>
      </c>
      <c r="Q212" s="186" t="e">
        <f t="shared" si="14"/>
        <v>#DIV/0!</v>
      </c>
    </row>
    <row r="213" spans="1:17" ht="92.25" customHeight="1" hidden="1">
      <c r="A213" s="429" t="s">
        <v>282</v>
      </c>
      <c r="B213" s="429"/>
      <c r="C213" s="356" t="s">
        <v>190</v>
      </c>
      <c r="D213" s="356" t="s">
        <v>193</v>
      </c>
      <c r="E213" s="356" t="s">
        <v>169</v>
      </c>
      <c r="F213" s="356" t="s">
        <v>279</v>
      </c>
      <c r="G213" s="356"/>
      <c r="H213" s="359">
        <f>H214</f>
        <v>0</v>
      </c>
      <c r="I213" s="359">
        <f>I214</f>
        <v>0</v>
      </c>
      <c r="J213" s="359">
        <f>J214</f>
        <v>0</v>
      </c>
      <c r="K213" s="448">
        <f>K214</f>
        <v>0</v>
      </c>
      <c r="L213" s="177">
        <f>L214</f>
        <v>0</v>
      </c>
      <c r="N213" s="186">
        <f t="shared" si="13"/>
        <v>0</v>
      </c>
      <c r="O213" s="186">
        <f t="shared" si="13"/>
        <v>0</v>
      </c>
      <c r="P213" s="186" t="e">
        <f t="shared" si="14"/>
        <v>#DIV/0!</v>
      </c>
      <c r="Q213" s="186" t="e">
        <f t="shared" si="14"/>
        <v>#DIV/0!</v>
      </c>
    </row>
    <row r="214" spans="1:17" ht="92.25" customHeight="1" hidden="1">
      <c r="A214" s="335" t="s">
        <v>257</v>
      </c>
      <c r="B214" s="335"/>
      <c r="C214" s="356" t="s">
        <v>190</v>
      </c>
      <c r="D214" s="356" t="s">
        <v>193</v>
      </c>
      <c r="E214" s="356" t="s">
        <v>169</v>
      </c>
      <c r="F214" s="356" t="s">
        <v>279</v>
      </c>
      <c r="G214" s="356" t="s">
        <v>162</v>
      </c>
      <c r="H214" s="359"/>
      <c r="I214" s="359"/>
      <c r="J214" s="359"/>
      <c r="K214" s="448"/>
      <c r="L214" s="177"/>
      <c r="N214" s="186">
        <f t="shared" si="13"/>
        <v>0</v>
      </c>
      <c r="O214" s="186">
        <f t="shared" si="13"/>
        <v>0</v>
      </c>
      <c r="P214" s="186" t="e">
        <f t="shared" si="14"/>
        <v>#DIV/0!</v>
      </c>
      <c r="Q214" s="186" t="e">
        <f t="shared" si="14"/>
        <v>#DIV/0!</v>
      </c>
    </row>
    <row r="215" spans="1:17" s="9" customFormat="1" ht="21" customHeight="1" hidden="1">
      <c r="A215" s="344" t="s">
        <v>198</v>
      </c>
      <c r="B215" s="344"/>
      <c r="C215" s="355" t="s">
        <v>190</v>
      </c>
      <c r="D215" s="355" t="s">
        <v>199</v>
      </c>
      <c r="E215" s="355"/>
      <c r="F215" s="355"/>
      <c r="G215" s="355"/>
      <c r="H215" s="364">
        <f>H216</f>
        <v>0</v>
      </c>
      <c r="I215" s="364">
        <f>I216</f>
        <v>5</v>
      </c>
      <c r="J215" s="364">
        <f>J216</f>
        <v>0</v>
      </c>
      <c r="K215" s="450">
        <f>K216</f>
        <v>15</v>
      </c>
      <c r="L215" s="180">
        <f>L216</f>
        <v>15</v>
      </c>
      <c r="N215" s="186">
        <f t="shared" si="13"/>
        <v>-15</v>
      </c>
      <c r="O215" s="186">
        <f t="shared" si="13"/>
        <v>-10</v>
      </c>
      <c r="P215" s="186">
        <f t="shared" si="14"/>
        <v>0</v>
      </c>
      <c r="Q215" s="186">
        <f t="shared" si="14"/>
        <v>33.33333333333333</v>
      </c>
    </row>
    <row r="216" spans="1:17" s="9" customFormat="1" ht="33" customHeight="1" hidden="1">
      <c r="A216" s="344" t="s">
        <v>166</v>
      </c>
      <c r="B216" s="344"/>
      <c r="C216" s="355" t="s">
        <v>190</v>
      </c>
      <c r="D216" s="355" t="s">
        <v>199</v>
      </c>
      <c r="E216" s="355" t="s">
        <v>193</v>
      </c>
      <c r="F216" s="355"/>
      <c r="G216" s="355"/>
      <c r="H216" s="364">
        <f>H218</f>
        <v>0</v>
      </c>
      <c r="I216" s="364">
        <f>I218</f>
        <v>5</v>
      </c>
      <c r="J216" s="364">
        <f>J218</f>
        <v>0</v>
      </c>
      <c r="K216" s="450">
        <f>K218</f>
        <v>15</v>
      </c>
      <c r="L216" s="180">
        <f>L218</f>
        <v>15</v>
      </c>
      <c r="N216" s="186">
        <f t="shared" si="13"/>
        <v>-15</v>
      </c>
      <c r="O216" s="186">
        <f t="shared" si="13"/>
        <v>-10</v>
      </c>
      <c r="P216" s="186">
        <f t="shared" si="14"/>
        <v>0</v>
      </c>
      <c r="Q216" s="186">
        <f t="shared" si="14"/>
        <v>33.33333333333333</v>
      </c>
    </row>
    <row r="217" spans="1:17" s="9" customFormat="1" ht="18" customHeight="1" hidden="1">
      <c r="A217" s="339" t="s">
        <v>572</v>
      </c>
      <c r="B217" s="344"/>
      <c r="C217" s="355" t="s">
        <v>190</v>
      </c>
      <c r="D217" s="355" t="s">
        <v>199</v>
      </c>
      <c r="E217" s="355" t="s">
        <v>193</v>
      </c>
      <c r="F217" s="355" t="s">
        <v>327</v>
      </c>
      <c r="G217" s="355"/>
      <c r="H217" s="364">
        <f aca="true" t="shared" si="15" ref="H217:L218">H218</f>
        <v>0</v>
      </c>
      <c r="I217" s="364">
        <f t="shared" si="15"/>
        <v>5</v>
      </c>
      <c r="J217" s="364">
        <f t="shared" si="15"/>
        <v>0</v>
      </c>
      <c r="K217" s="450">
        <f t="shared" si="15"/>
        <v>15</v>
      </c>
      <c r="L217" s="180">
        <f t="shared" si="15"/>
        <v>15</v>
      </c>
      <c r="N217" s="186">
        <f t="shared" si="13"/>
        <v>-15</v>
      </c>
      <c r="O217" s="186">
        <f t="shared" si="13"/>
        <v>-10</v>
      </c>
      <c r="P217" s="186">
        <f t="shared" si="14"/>
        <v>0</v>
      </c>
      <c r="Q217" s="186">
        <f t="shared" si="14"/>
        <v>33.33333333333333</v>
      </c>
    </row>
    <row r="218" spans="1:17" ht="33" customHeight="1" hidden="1">
      <c r="A218" s="340" t="s">
        <v>573</v>
      </c>
      <c r="B218" s="430"/>
      <c r="C218" s="356" t="s">
        <v>190</v>
      </c>
      <c r="D218" s="356" t="s">
        <v>199</v>
      </c>
      <c r="E218" s="356" t="s">
        <v>193</v>
      </c>
      <c r="F218" s="356" t="s">
        <v>575</v>
      </c>
      <c r="G218" s="356"/>
      <c r="H218" s="363">
        <f t="shared" si="15"/>
        <v>0</v>
      </c>
      <c r="I218" s="363">
        <f t="shared" si="15"/>
        <v>5</v>
      </c>
      <c r="J218" s="363">
        <f t="shared" si="15"/>
        <v>0</v>
      </c>
      <c r="K218" s="296">
        <f t="shared" si="15"/>
        <v>15</v>
      </c>
      <c r="L218" s="179">
        <f t="shared" si="15"/>
        <v>15</v>
      </c>
      <c r="N218" s="186">
        <f t="shared" si="13"/>
        <v>-15</v>
      </c>
      <c r="O218" s="186">
        <f t="shared" si="13"/>
        <v>-10</v>
      </c>
      <c r="P218" s="186">
        <f t="shared" si="14"/>
        <v>0</v>
      </c>
      <c r="Q218" s="186">
        <f t="shared" si="14"/>
        <v>33.33333333333333</v>
      </c>
    </row>
    <row r="219" spans="1:17" ht="63" hidden="1">
      <c r="A219" s="339" t="s">
        <v>574</v>
      </c>
      <c r="B219" s="342"/>
      <c r="C219" s="356" t="s">
        <v>190</v>
      </c>
      <c r="D219" s="356" t="s">
        <v>199</v>
      </c>
      <c r="E219" s="356" t="s">
        <v>193</v>
      </c>
      <c r="F219" s="356" t="s">
        <v>576</v>
      </c>
      <c r="G219" s="356"/>
      <c r="H219" s="363">
        <f>H220</f>
        <v>0</v>
      </c>
      <c r="I219" s="363">
        <v>5</v>
      </c>
      <c r="J219" s="363">
        <f>J220</f>
        <v>0</v>
      </c>
      <c r="K219" s="296">
        <v>15</v>
      </c>
      <c r="L219" s="179">
        <v>15</v>
      </c>
      <c r="N219" s="186">
        <f t="shared" si="13"/>
        <v>-15</v>
      </c>
      <c r="O219" s="186">
        <f t="shared" si="13"/>
        <v>-10</v>
      </c>
      <c r="P219" s="186">
        <f t="shared" si="14"/>
        <v>0</v>
      </c>
      <c r="Q219" s="186">
        <f t="shared" si="14"/>
        <v>33.33333333333333</v>
      </c>
    </row>
    <row r="220" spans="1:17" ht="31.5" hidden="1">
      <c r="A220" s="342" t="s">
        <v>257</v>
      </c>
      <c r="B220" s="342"/>
      <c r="C220" s="356" t="s">
        <v>190</v>
      </c>
      <c r="D220" s="356" t="s">
        <v>199</v>
      </c>
      <c r="E220" s="356" t="s">
        <v>193</v>
      </c>
      <c r="F220" s="356" t="s">
        <v>576</v>
      </c>
      <c r="G220" s="356" t="s">
        <v>162</v>
      </c>
      <c r="H220" s="363">
        <v>0</v>
      </c>
      <c r="I220" s="363">
        <v>20</v>
      </c>
      <c r="J220" s="363">
        <v>0</v>
      </c>
      <c r="K220" s="296">
        <v>20</v>
      </c>
      <c r="L220" s="179">
        <v>20</v>
      </c>
      <c r="N220" s="186">
        <f t="shared" si="13"/>
        <v>-20</v>
      </c>
      <c r="O220" s="186">
        <f t="shared" si="13"/>
        <v>0</v>
      </c>
      <c r="P220" s="186">
        <f t="shared" si="14"/>
        <v>0</v>
      </c>
      <c r="Q220" s="186">
        <f t="shared" si="14"/>
        <v>100</v>
      </c>
    </row>
    <row r="221" spans="1:17" ht="15.75" hidden="1">
      <c r="A221" s="342" t="s">
        <v>172</v>
      </c>
      <c r="B221" s="342"/>
      <c r="C221" s="356" t="s">
        <v>190</v>
      </c>
      <c r="D221" s="356" t="s">
        <v>199</v>
      </c>
      <c r="E221" s="356" t="s">
        <v>193</v>
      </c>
      <c r="F221" s="356" t="s">
        <v>167</v>
      </c>
      <c r="G221" s="356" t="s">
        <v>162</v>
      </c>
      <c r="H221" s="359">
        <v>0</v>
      </c>
      <c r="I221" s="359">
        <v>20</v>
      </c>
      <c r="J221" s="359">
        <v>0</v>
      </c>
      <c r="K221" s="448">
        <v>20</v>
      </c>
      <c r="L221" s="177">
        <v>20</v>
      </c>
      <c r="N221" s="186">
        <f t="shared" si="13"/>
        <v>-20</v>
      </c>
      <c r="O221" s="186">
        <f t="shared" si="13"/>
        <v>0</v>
      </c>
      <c r="P221" s="186">
        <f t="shared" si="14"/>
        <v>0</v>
      </c>
      <c r="Q221" s="186">
        <f t="shared" si="14"/>
        <v>100</v>
      </c>
    </row>
    <row r="222" spans="1:17" ht="15.75" hidden="1">
      <c r="A222" s="343" t="s">
        <v>177</v>
      </c>
      <c r="B222" s="343"/>
      <c r="C222" s="356" t="s">
        <v>190</v>
      </c>
      <c r="D222" s="356" t="s">
        <v>199</v>
      </c>
      <c r="E222" s="356" t="s">
        <v>193</v>
      </c>
      <c r="F222" s="356" t="s">
        <v>167</v>
      </c>
      <c r="G222" s="356" t="s">
        <v>162</v>
      </c>
      <c r="H222" s="363">
        <v>0</v>
      </c>
      <c r="I222" s="363">
        <v>20</v>
      </c>
      <c r="J222" s="363">
        <v>0</v>
      </c>
      <c r="K222" s="296">
        <v>20</v>
      </c>
      <c r="L222" s="179">
        <v>20</v>
      </c>
      <c r="N222" s="186">
        <f t="shared" si="13"/>
        <v>-20</v>
      </c>
      <c r="O222" s="186">
        <f t="shared" si="13"/>
        <v>0</v>
      </c>
      <c r="P222" s="186">
        <f t="shared" si="14"/>
        <v>0</v>
      </c>
      <c r="Q222" s="186">
        <f t="shared" si="14"/>
        <v>100</v>
      </c>
    </row>
    <row r="223" spans="1:17" s="9" customFormat="1" ht="25.5" customHeight="1">
      <c r="A223" s="358" t="s">
        <v>225</v>
      </c>
      <c r="B223" s="358"/>
      <c r="C223" s="355" t="s">
        <v>190</v>
      </c>
      <c r="D223" s="355" t="s">
        <v>200</v>
      </c>
      <c r="E223" s="355"/>
      <c r="F223" s="355"/>
      <c r="G223" s="355"/>
      <c r="H223" s="364">
        <f>H224</f>
        <v>2450.57</v>
      </c>
      <c r="I223" s="364">
        <f>I224</f>
        <v>2345.5</v>
      </c>
      <c r="J223" s="364">
        <f>J224</f>
        <v>2799.6400000000003</v>
      </c>
      <c r="K223" s="450">
        <f>K224</f>
        <v>3542.8</v>
      </c>
      <c r="L223" s="180">
        <f>L224</f>
        <v>3542.8</v>
      </c>
      <c r="N223" s="186">
        <f t="shared" si="13"/>
        <v>-1092.23</v>
      </c>
      <c r="O223" s="186">
        <f t="shared" si="13"/>
        <v>-1197.3000000000002</v>
      </c>
      <c r="P223" s="186">
        <f t="shared" si="14"/>
        <v>69.17043016822852</v>
      </c>
      <c r="Q223" s="186">
        <f t="shared" si="14"/>
        <v>66.20469684994919</v>
      </c>
    </row>
    <row r="224" spans="1:17" s="9" customFormat="1" ht="23.25" customHeight="1">
      <c r="A224" s="344" t="s">
        <v>65</v>
      </c>
      <c r="B224" s="344"/>
      <c r="C224" s="355" t="s">
        <v>190</v>
      </c>
      <c r="D224" s="355" t="s">
        <v>200</v>
      </c>
      <c r="E224" s="355" t="s">
        <v>159</v>
      </c>
      <c r="F224" s="355"/>
      <c r="G224" s="355"/>
      <c r="H224" s="364">
        <f>H225+H235+H241</f>
        <v>2450.57</v>
      </c>
      <c r="I224" s="364">
        <f>I225+I235+I241+I245</f>
        <v>2345.5</v>
      </c>
      <c r="J224" s="364">
        <f>J225+J235+J241</f>
        <v>2799.6400000000003</v>
      </c>
      <c r="K224" s="450">
        <f>K225</f>
        <v>3542.8</v>
      </c>
      <c r="L224" s="180">
        <f>L225</f>
        <v>3542.8</v>
      </c>
      <c r="N224" s="186">
        <f t="shared" si="13"/>
        <v>-1092.23</v>
      </c>
      <c r="O224" s="186">
        <f t="shared" si="13"/>
        <v>-1197.3000000000002</v>
      </c>
      <c r="P224" s="186">
        <f t="shared" si="14"/>
        <v>69.17043016822852</v>
      </c>
      <c r="Q224" s="186">
        <f t="shared" si="14"/>
        <v>66.20469684994919</v>
      </c>
    </row>
    <row r="225" spans="1:17" ht="15.75" hidden="1">
      <c r="A225" s="340" t="s">
        <v>577</v>
      </c>
      <c r="B225" s="342"/>
      <c r="C225" s="356" t="s">
        <v>190</v>
      </c>
      <c r="D225" s="356" t="s">
        <v>200</v>
      </c>
      <c r="E225" s="356" t="s">
        <v>159</v>
      </c>
      <c r="F225" s="356" t="s">
        <v>328</v>
      </c>
      <c r="G225" s="356"/>
      <c r="H225" s="363">
        <f>H228</f>
        <v>2450.57</v>
      </c>
      <c r="I225" s="363">
        <f>I228</f>
        <v>2345.5</v>
      </c>
      <c r="J225" s="363">
        <f>J228</f>
        <v>2799.6400000000003</v>
      </c>
      <c r="K225" s="296">
        <f>K228</f>
        <v>3542.8</v>
      </c>
      <c r="L225" s="179">
        <f>L228</f>
        <v>3542.8</v>
      </c>
      <c r="N225" s="186">
        <f t="shared" si="13"/>
        <v>-1092.23</v>
      </c>
      <c r="O225" s="186">
        <f t="shared" si="13"/>
        <v>-1197.3000000000002</v>
      </c>
      <c r="P225" s="186">
        <f t="shared" si="14"/>
        <v>69.17043016822852</v>
      </c>
      <c r="Q225" s="186">
        <f t="shared" si="14"/>
        <v>66.20469684994919</v>
      </c>
    </row>
    <row r="226" spans="1:17" ht="15.75" hidden="1">
      <c r="A226" s="342" t="s">
        <v>222</v>
      </c>
      <c r="B226" s="342"/>
      <c r="C226" s="356" t="s">
        <v>190</v>
      </c>
      <c r="D226" s="356" t="s">
        <v>200</v>
      </c>
      <c r="E226" s="356" t="s">
        <v>159</v>
      </c>
      <c r="F226" s="356" t="s">
        <v>329</v>
      </c>
      <c r="G226" s="356"/>
      <c r="H226" s="363">
        <f>H227</f>
        <v>0</v>
      </c>
      <c r="I226" s="363">
        <f>I227</f>
        <v>0</v>
      </c>
      <c r="J226" s="363">
        <f>J227</f>
        <v>0</v>
      </c>
      <c r="K226" s="296">
        <f>K227</f>
        <v>0</v>
      </c>
      <c r="L226" s="179">
        <f>L227</f>
        <v>0</v>
      </c>
      <c r="N226" s="186">
        <f t="shared" si="13"/>
        <v>0</v>
      </c>
      <c r="O226" s="186">
        <f t="shared" si="13"/>
        <v>0</v>
      </c>
      <c r="P226" s="186" t="e">
        <f t="shared" si="14"/>
        <v>#DIV/0!</v>
      </c>
      <c r="Q226" s="186" t="e">
        <f t="shared" si="14"/>
        <v>#DIV/0!</v>
      </c>
    </row>
    <row r="227" spans="1:17" ht="31.5" hidden="1">
      <c r="A227" s="342" t="s">
        <v>153</v>
      </c>
      <c r="B227" s="342"/>
      <c r="C227" s="356" t="s">
        <v>190</v>
      </c>
      <c r="D227" s="356" t="s">
        <v>200</v>
      </c>
      <c r="E227" s="356" t="s">
        <v>159</v>
      </c>
      <c r="F227" s="356" t="s">
        <v>329</v>
      </c>
      <c r="G227" s="356" t="s">
        <v>162</v>
      </c>
      <c r="H227" s="363"/>
      <c r="I227" s="363"/>
      <c r="J227" s="363"/>
      <c r="K227" s="296"/>
      <c r="L227" s="179"/>
      <c r="N227" s="186">
        <f t="shared" si="13"/>
        <v>0</v>
      </c>
      <c r="O227" s="186">
        <f t="shared" si="13"/>
        <v>0</v>
      </c>
      <c r="P227" s="186" t="e">
        <f t="shared" si="14"/>
        <v>#DIV/0!</v>
      </c>
      <c r="Q227" s="186" t="e">
        <f t="shared" si="14"/>
        <v>#DIV/0!</v>
      </c>
    </row>
    <row r="228" spans="1:17" ht="31.5" hidden="1">
      <c r="A228" s="340" t="s">
        <v>578</v>
      </c>
      <c r="B228" s="343"/>
      <c r="C228" s="356" t="s">
        <v>190</v>
      </c>
      <c r="D228" s="356" t="s">
        <v>200</v>
      </c>
      <c r="E228" s="356" t="s">
        <v>159</v>
      </c>
      <c r="F228" s="356" t="s">
        <v>580</v>
      </c>
      <c r="G228" s="356"/>
      <c r="H228" s="363">
        <f>H229+H234+H245</f>
        <v>2450.57</v>
      </c>
      <c r="I228" s="363">
        <f>I229+I234</f>
        <v>2345.5</v>
      </c>
      <c r="J228" s="363">
        <f>J229+J234+J245</f>
        <v>2799.6400000000003</v>
      </c>
      <c r="K228" s="296">
        <f>K229+K234</f>
        <v>3542.8</v>
      </c>
      <c r="L228" s="179">
        <f>L229+L234</f>
        <v>3542.8</v>
      </c>
      <c r="N228" s="186">
        <f t="shared" si="13"/>
        <v>-1092.23</v>
      </c>
      <c r="O228" s="186">
        <f t="shared" si="13"/>
        <v>-1197.3000000000002</v>
      </c>
      <c r="P228" s="186">
        <f t="shared" si="14"/>
        <v>69.17043016822852</v>
      </c>
      <c r="Q228" s="186">
        <f t="shared" si="14"/>
        <v>66.20469684994919</v>
      </c>
    </row>
    <row r="229" spans="1:17" ht="16.5" customHeight="1" hidden="1">
      <c r="A229" s="340" t="s">
        <v>579</v>
      </c>
      <c r="B229" s="342"/>
      <c r="C229" s="356" t="s">
        <v>190</v>
      </c>
      <c r="D229" s="356" t="s">
        <v>200</v>
      </c>
      <c r="E229" s="356" t="s">
        <v>159</v>
      </c>
      <c r="F229" s="356" t="s">
        <v>581</v>
      </c>
      <c r="G229" s="356"/>
      <c r="H229" s="360">
        <f>H230+H231</f>
        <v>2450.57</v>
      </c>
      <c r="I229" s="360">
        <f>1641-7.5</f>
        <v>1633.5</v>
      </c>
      <c r="J229" s="360">
        <f>J230+J231</f>
        <v>2799.6400000000003</v>
      </c>
      <c r="K229" s="449">
        <v>2561.9</v>
      </c>
      <c r="L229" s="178">
        <v>2561.9</v>
      </c>
      <c r="N229" s="186">
        <f t="shared" si="13"/>
        <v>-111.32999999999993</v>
      </c>
      <c r="O229" s="186">
        <f t="shared" si="13"/>
        <v>-928.4000000000001</v>
      </c>
      <c r="P229" s="186">
        <f t="shared" si="14"/>
        <v>95.65439712713221</v>
      </c>
      <c r="Q229" s="186">
        <f t="shared" si="14"/>
        <v>63.76127093173035</v>
      </c>
    </row>
    <row r="230" spans="1:17" ht="63" customHeight="1" hidden="1">
      <c r="A230" s="342" t="s">
        <v>151</v>
      </c>
      <c r="B230" s="342"/>
      <c r="C230" s="356" t="s">
        <v>190</v>
      </c>
      <c r="D230" s="356" t="s">
        <v>200</v>
      </c>
      <c r="E230" s="356" t="s">
        <v>159</v>
      </c>
      <c r="F230" s="356" t="s">
        <v>581</v>
      </c>
      <c r="G230" s="356" t="s">
        <v>152</v>
      </c>
      <c r="H230" s="360">
        <f>1335.65+474.15</f>
        <v>1809.8000000000002</v>
      </c>
      <c r="I230" s="360" t="s">
        <v>219</v>
      </c>
      <c r="J230" s="360">
        <f>1210.88+651.32</f>
        <v>1862.2000000000003</v>
      </c>
      <c r="K230" s="449" t="s">
        <v>219</v>
      </c>
      <c r="L230" s="178" t="s">
        <v>219</v>
      </c>
      <c r="N230" s="186">
        <f t="shared" si="13"/>
        <v>520.6000000000001</v>
      </c>
      <c r="O230" s="186">
        <f t="shared" si="13"/>
        <v>0</v>
      </c>
      <c r="P230" s="186">
        <f t="shared" si="14"/>
        <v>140.3816320198573</v>
      </c>
      <c r="Q230" s="186">
        <f t="shared" si="14"/>
        <v>100</v>
      </c>
    </row>
    <row r="231" spans="1:17" ht="32.25" customHeight="1" hidden="1">
      <c r="A231" s="342" t="s">
        <v>257</v>
      </c>
      <c r="B231" s="342"/>
      <c r="C231" s="356" t="s">
        <v>190</v>
      </c>
      <c r="D231" s="356" t="s">
        <v>200</v>
      </c>
      <c r="E231" s="356" t="s">
        <v>159</v>
      </c>
      <c r="F231" s="356" t="s">
        <v>581</v>
      </c>
      <c r="G231" s="356" t="s">
        <v>162</v>
      </c>
      <c r="H231" s="360">
        <f>29.53+143.24+38+430</f>
        <v>640.77</v>
      </c>
      <c r="I231" s="360" t="s">
        <v>219</v>
      </c>
      <c r="J231" s="360">
        <f>118.93+349.51+39+430</f>
        <v>937.44</v>
      </c>
      <c r="K231" s="449" t="s">
        <v>219</v>
      </c>
      <c r="L231" s="178" t="s">
        <v>219</v>
      </c>
      <c r="N231" s="186">
        <f t="shared" si="13"/>
        <v>-648.4300000000001</v>
      </c>
      <c r="O231" s="186">
        <f t="shared" si="13"/>
        <v>0</v>
      </c>
      <c r="P231" s="186">
        <f t="shared" si="14"/>
        <v>49.70291653738752</v>
      </c>
      <c r="Q231" s="186">
        <f t="shared" si="14"/>
        <v>100</v>
      </c>
    </row>
    <row r="232" spans="1:17" ht="17.25" customHeight="1" hidden="1">
      <c r="A232" s="343" t="s">
        <v>154</v>
      </c>
      <c r="B232" s="343"/>
      <c r="C232" s="356" t="s">
        <v>190</v>
      </c>
      <c r="D232" s="356" t="s">
        <v>200</v>
      </c>
      <c r="E232" s="356" t="s">
        <v>159</v>
      </c>
      <c r="F232" s="356" t="s">
        <v>581</v>
      </c>
      <c r="G232" s="356" t="s">
        <v>155</v>
      </c>
      <c r="H232" s="360">
        <v>0</v>
      </c>
      <c r="I232" s="360" t="s">
        <v>220</v>
      </c>
      <c r="J232" s="360">
        <v>0</v>
      </c>
      <c r="K232" s="449" t="s">
        <v>220</v>
      </c>
      <c r="L232" s="178" t="s">
        <v>220</v>
      </c>
      <c r="N232" s="186">
        <f t="shared" si="13"/>
        <v>-990.2</v>
      </c>
      <c r="O232" s="186">
        <f t="shared" si="13"/>
        <v>0</v>
      </c>
      <c r="P232" s="186">
        <f t="shared" si="14"/>
        <v>0</v>
      </c>
      <c r="Q232" s="186">
        <f t="shared" si="14"/>
        <v>100</v>
      </c>
    </row>
    <row r="233" spans="1:17" ht="15" customHeight="1" hidden="1">
      <c r="A233" s="342" t="s">
        <v>165</v>
      </c>
      <c r="B233" s="342"/>
      <c r="C233" s="356" t="s">
        <v>190</v>
      </c>
      <c r="D233" s="356" t="s">
        <v>200</v>
      </c>
      <c r="E233" s="356" t="s">
        <v>159</v>
      </c>
      <c r="F233" s="431" t="s">
        <v>330</v>
      </c>
      <c r="G233" s="356" t="s">
        <v>152</v>
      </c>
      <c r="H233" s="360">
        <v>0</v>
      </c>
      <c r="I233" s="360" t="s">
        <v>221</v>
      </c>
      <c r="J233" s="360">
        <v>0</v>
      </c>
      <c r="K233" s="449" t="s">
        <v>221</v>
      </c>
      <c r="L233" s="178" t="s">
        <v>221</v>
      </c>
      <c r="N233" s="186">
        <f t="shared" si="13"/>
        <v>-299</v>
      </c>
      <c r="O233" s="186">
        <f t="shared" si="13"/>
        <v>0</v>
      </c>
      <c r="P233" s="186">
        <f t="shared" si="14"/>
        <v>0</v>
      </c>
      <c r="Q233" s="186">
        <f t="shared" si="14"/>
        <v>100</v>
      </c>
    </row>
    <row r="234" spans="1:17" ht="31.5" hidden="1">
      <c r="A234" s="342" t="s">
        <v>257</v>
      </c>
      <c r="B234" s="342"/>
      <c r="C234" s="356" t="s">
        <v>190</v>
      </c>
      <c r="D234" s="356" t="s">
        <v>200</v>
      </c>
      <c r="E234" s="356" t="s">
        <v>159</v>
      </c>
      <c r="F234" s="356" t="s">
        <v>330</v>
      </c>
      <c r="G234" s="356" t="s">
        <v>162</v>
      </c>
      <c r="H234" s="360">
        <v>0</v>
      </c>
      <c r="I234" s="360">
        <v>712</v>
      </c>
      <c r="J234" s="360">
        <v>0</v>
      </c>
      <c r="K234" s="456">
        <v>980.9</v>
      </c>
      <c r="L234" s="194">
        <v>980.9</v>
      </c>
      <c r="N234" s="186">
        <f t="shared" si="13"/>
        <v>-980.9</v>
      </c>
      <c r="O234" s="186">
        <f t="shared" si="13"/>
        <v>-268.9</v>
      </c>
      <c r="P234" s="186">
        <f t="shared" si="14"/>
        <v>0</v>
      </c>
      <c r="Q234" s="186">
        <f t="shared" si="14"/>
        <v>72.58640024467327</v>
      </c>
    </row>
    <row r="235" spans="1:17" ht="48" hidden="1" thickBot="1">
      <c r="A235" s="432" t="s">
        <v>451</v>
      </c>
      <c r="B235" s="433"/>
      <c r="C235" s="434" t="s">
        <v>190</v>
      </c>
      <c r="D235" s="434" t="s">
        <v>200</v>
      </c>
      <c r="E235" s="434" t="s">
        <v>159</v>
      </c>
      <c r="F235" s="435">
        <v>70000000000</v>
      </c>
      <c r="G235" s="434"/>
      <c r="H235" s="365">
        <f aca="true" t="shared" si="16" ref="H235:J237">H236</f>
        <v>0</v>
      </c>
      <c r="I235" s="360">
        <f t="shared" si="16"/>
        <v>0</v>
      </c>
      <c r="J235" s="365">
        <f t="shared" si="16"/>
        <v>0</v>
      </c>
      <c r="K235" s="456"/>
      <c r="L235" s="194"/>
      <c r="N235" s="186"/>
      <c r="O235" s="186"/>
      <c r="P235" s="186"/>
      <c r="Q235" s="186"/>
    </row>
    <row r="236" spans="1:17" ht="32.25" hidden="1" thickBot="1">
      <c r="A236" s="436" t="s">
        <v>452</v>
      </c>
      <c r="B236" s="433"/>
      <c r="C236" s="434" t="s">
        <v>190</v>
      </c>
      <c r="D236" s="434" t="s">
        <v>200</v>
      </c>
      <c r="E236" s="434" t="s">
        <v>159</v>
      </c>
      <c r="F236" s="437">
        <v>7000100000</v>
      </c>
      <c r="G236" s="434"/>
      <c r="H236" s="365">
        <f>H237</f>
        <v>0</v>
      </c>
      <c r="I236" s="360">
        <f>I239</f>
        <v>0</v>
      </c>
      <c r="J236" s="365">
        <f>J237</f>
        <v>0</v>
      </c>
      <c r="K236" s="456"/>
      <c r="L236" s="194"/>
      <c r="N236" s="186"/>
      <c r="O236" s="186"/>
      <c r="P236" s="186"/>
      <c r="Q236" s="186"/>
    </row>
    <row r="237" spans="1:17" ht="16.5" hidden="1" thickBot="1">
      <c r="A237" s="438" t="s">
        <v>453</v>
      </c>
      <c r="B237" s="433"/>
      <c r="C237" s="434" t="s">
        <v>190</v>
      </c>
      <c r="D237" s="434" t="s">
        <v>200</v>
      </c>
      <c r="E237" s="434" t="s">
        <v>159</v>
      </c>
      <c r="F237" s="437">
        <v>7000117001</v>
      </c>
      <c r="G237" s="434"/>
      <c r="H237" s="365">
        <f t="shared" si="16"/>
        <v>0</v>
      </c>
      <c r="I237" s="360"/>
      <c r="J237" s="365">
        <f t="shared" si="16"/>
        <v>0</v>
      </c>
      <c r="K237" s="456"/>
      <c r="L237" s="194"/>
      <c r="N237" s="186"/>
      <c r="O237" s="186"/>
      <c r="P237" s="186"/>
      <c r="Q237" s="186"/>
    </row>
    <row r="238" spans="1:17" ht="32.25" hidden="1" thickBot="1">
      <c r="A238" s="438" t="s">
        <v>257</v>
      </c>
      <c r="B238" s="370"/>
      <c r="C238" s="434" t="s">
        <v>190</v>
      </c>
      <c r="D238" s="434" t="s">
        <v>200</v>
      </c>
      <c r="E238" s="434" t="s">
        <v>159</v>
      </c>
      <c r="F238" s="437">
        <v>7000117001</v>
      </c>
      <c r="G238" s="434" t="s">
        <v>162</v>
      </c>
      <c r="H238" s="365">
        <v>0</v>
      </c>
      <c r="I238" s="360"/>
      <c r="J238" s="365">
        <v>0</v>
      </c>
      <c r="K238" s="456"/>
      <c r="L238" s="194"/>
      <c r="N238" s="186"/>
      <c r="O238" s="186"/>
      <c r="P238" s="186"/>
      <c r="Q238" s="186"/>
    </row>
    <row r="239" spans="1:17" ht="63" hidden="1">
      <c r="A239" s="439" t="s">
        <v>133</v>
      </c>
      <c r="B239" s="439"/>
      <c r="C239" s="356" t="s">
        <v>190</v>
      </c>
      <c r="D239" s="356" t="s">
        <v>200</v>
      </c>
      <c r="E239" s="356" t="s">
        <v>159</v>
      </c>
      <c r="F239" s="332" t="s">
        <v>134</v>
      </c>
      <c r="G239" s="356"/>
      <c r="H239" s="360">
        <f>H240</f>
        <v>0</v>
      </c>
      <c r="I239" s="360">
        <f>I240</f>
        <v>0</v>
      </c>
      <c r="J239" s="360">
        <f>J240</f>
        <v>0</v>
      </c>
      <c r="K239" s="456"/>
      <c r="L239" s="194"/>
      <c r="N239" s="186"/>
      <c r="O239" s="186"/>
      <c r="P239" s="186"/>
      <c r="Q239" s="186"/>
    </row>
    <row r="240" spans="1:17" ht="31.5" hidden="1">
      <c r="A240" s="342" t="s">
        <v>257</v>
      </c>
      <c r="B240" s="342"/>
      <c r="C240" s="356" t="s">
        <v>190</v>
      </c>
      <c r="D240" s="356" t="s">
        <v>200</v>
      </c>
      <c r="E240" s="356" t="s">
        <v>159</v>
      </c>
      <c r="F240" s="332" t="s">
        <v>134</v>
      </c>
      <c r="G240" s="356" t="s">
        <v>162</v>
      </c>
      <c r="H240" s="360">
        <v>0</v>
      </c>
      <c r="I240" s="360"/>
      <c r="J240" s="360">
        <v>0</v>
      </c>
      <c r="K240" s="456"/>
      <c r="L240" s="194"/>
      <c r="N240" s="186"/>
      <c r="O240" s="186"/>
      <c r="P240" s="186"/>
      <c r="Q240" s="186"/>
    </row>
    <row r="241" spans="1:17" ht="78.75" hidden="1">
      <c r="A241" s="440" t="s">
        <v>289</v>
      </c>
      <c r="B241" s="342"/>
      <c r="C241" s="356" t="s">
        <v>190</v>
      </c>
      <c r="D241" s="356" t="s">
        <v>200</v>
      </c>
      <c r="E241" s="356" t="s">
        <v>159</v>
      </c>
      <c r="F241" s="441">
        <v>7000000000</v>
      </c>
      <c r="G241" s="356"/>
      <c r="H241" s="360">
        <f aca="true" t="shared" si="17" ref="H241:J243">H242</f>
        <v>0</v>
      </c>
      <c r="I241" s="360">
        <f t="shared" si="17"/>
        <v>0</v>
      </c>
      <c r="J241" s="360">
        <f t="shared" si="17"/>
        <v>0</v>
      </c>
      <c r="K241" s="456"/>
      <c r="L241" s="194"/>
      <c r="N241" s="186"/>
      <c r="O241" s="186"/>
      <c r="P241" s="186"/>
      <c r="Q241" s="186"/>
    </row>
    <row r="242" spans="1:17" ht="94.5" hidden="1">
      <c r="A242" s="439" t="s">
        <v>290</v>
      </c>
      <c r="B242" s="342"/>
      <c r="C242" s="356" t="s">
        <v>190</v>
      </c>
      <c r="D242" s="356" t="s">
        <v>200</v>
      </c>
      <c r="E242" s="356" t="s">
        <v>159</v>
      </c>
      <c r="F242" s="332">
        <v>7001000000</v>
      </c>
      <c r="G242" s="356"/>
      <c r="H242" s="360">
        <f t="shared" si="17"/>
        <v>0</v>
      </c>
      <c r="I242" s="360">
        <f t="shared" si="17"/>
        <v>0</v>
      </c>
      <c r="J242" s="360">
        <f t="shared" si="17"/>
        <v>0</v>
      </c>
      <c r="K242" s="456"/>
      <c r="L242" s="194"/>
      <c r="N242" s="186"/>
      <c r="O242" s="186"/>
      <c r="P242" s="186"/>
      <c r="Q242" s="186"/>
    </row>
    <row r="243" spans="1:17" ht="47.25" hidden="1">
      <c r="A243" s="439" t="s">
        <v>291</v>
      </c>
      <c r="B243" s="342"/>
      <c r="C243" s="356" t="s">
        <v>190</v>
      </c>
      <c r="D243" s="356" t="s">
        <v>200</v>
      </c>
      <c r="E243" s="356" t="s">
        <v>159</v>
      </c>
      <c r="F243" s="332">
        <v>7001000005</v>
      </c>
      <c r="G243" s="356"/>
      <c r="H243" s="360">
        <f t="shared" si="17"/>
        <v>0</v>
      </c>
      <c r="I243" s="360">
        <f t="shared" si="17"/>
        <v>0</v>
      </c>
      <c r="J243" s="360">
        <f t="shared" si="17"/>
        <v>0</v>
      </c>
      <c r="K243" s="456"/>
      <c r="L243" s="194"/>
      <c r="N243" s="186"/>
      <c r="O243" s="186"/>
      <c r="P243" s="186"/>
      <c r="Q243" s="186"/>
    </row>
    <row r="244" spans="1:17" ht="31.5" hidden="1">
      <c r="A244" s="342" t="s">
        <v>257</v>
      </c>
      <c r="B244" s="342"/>
      <c r="C244" s="356" t="s">
        <v>190</v>
      </c>
      <c r="D244" s="356" t="s">
        <v>200</v>
      </c>
      <c r="E244" s="356" t="s">
        <v>159</v>
      </c>
      <c r="F244" s="332">
        <v>7001000005</v>
      </c>
      <c r="G244" s="356" t="s">
        <v>162</v>
      </c>
      <c r="H244" s="360">
        <v>0</v>
      </c>
      <c r="I244" s="360">
        <v>0</v>
      </c>
      <c r="J244" s="360">
        <v>0</v>
      </c>
      <c r="K244" s="456"/>
      <c r="L244" s="194"/>
      <c r="N244" s="186"/>
      <c r="O244" s="186"/>
      <c r="P244" s="186"/>
      <c r="Q244" s="186"/>
    </row>
    <row r="245" spans="1:17" ht="15.75" hidden="1">
      <c r="A245" s="343" t="s">
        <v>154</v>
      </c>
      <c r="B245" s="343"/>
      <c r="C245" s="356" t="s">
        <v>190</v>
      </c>
      <c r="D245" s="356" t="s">
        <v>200</v>
      </c>
      <c r="E245" s="356" t="s">
        <v>159</v>
      </c>
      <c r="F245" s="356" t="s">
        <v>330</v>
      </c>
      <c r="G245" s="356" t="s">
        <v>155</v>
      </c>
      <c r="H245" s="360">
        <v>0</v>
      </c>
      <c r="I245" s="360">
        <v>0</v>
      </c>
      <c r="J245" s="360">
        <v>0</v>
      </c>
      <c r="K245" s="456"/>
      <c r="L245" s="194"/>
      <c r="N245" s="186"/>
      <c r="O245" s="186"/>
      <c r="P245" s="186"/>
      <c r="Q245" s="186"/>
    </row>
    <row r="246" spans="1:17" s="9" customFormat="1" ht="22.5" customHeight="1">
      <c r="A246" s="344" t="s">
        <v>53</v>
      </c>
      <c r="B246" s="344"/>
      <c r="C246" s="355" t="s">
        <v>190</v>
      </c>
      <c r="D246" s="355" t="s">
        <v>203</v>
      </c>
      <c r="E246" s="355"/>
      <c r="F246" s="355"/>
      <c r="G246" s="355"/>
      <c r="H246" s="364">
        <f aca="true" t="shared" si="18" ref="H246:L250">H247</f>
        <v>148.32</v>
      </c>
      <c r="I246" s="364">
        <f t="shared" si="18"/>
        <v>120</v>
      </c>
      <c r="J246" s="364">
        <f t="shared" si="18"/>
        <v>146.85</v>
      </c>
      <c r="K246" s="450">
        <f t="shared" si="18"/>
        <v>243.5</v>
      </c>
      <c r="L246" s="180">
        <f t="shared" si="18"/>
        <v>243.5</v>
      </c>
      <c r="N246" s="186">
        <f t="shared" si="13"/>
        <v>-95.18</v>
      </c>
      <c r="O246" s="186">
        <f t="shared" si="13"/>
        <v>-123.5</v>
      </c>
      <c r="P246" s="186">
        <f t="shared" si="14"/>
        <v>60.91170431211499</v>
      </c>
      <c r="Q246" s="186">
        <f t="shared" si="14"/>
        <v>49.28131416837782</v>
      </c>
    </row>
    <row r="247" spans="1:17" s="9" customFormat="1" ht="22.5" customHeight="1">
      <c r="A247" s="344" t="s">
        <v>204</v>
      </c>
      <c r="B247" s="344"/>
      <c r="C247" s="355" t="s">
        <v>190</v>
      </c>
      <c r="D247" s="355" t="s">
        <v>203</v>
      </c>
      <c r="E247" s="355" t="s">
        <v>159</v>
      </c>
      <c r="F247" s="355"/>
      <c r="G247" s="355"/>
      <c r="H247" s="364">
        <f t="shared" si="18"/>
        <v>148.32</v>
      </c>
      <c r="I247" s="364">
        <f t="shared" si="18"/>
        <v>120</v>
      </c>
      <c r="J247" s="364">
        <f t="shared" si="18"/>
        <v>146.85</v>
      </c>
      <c r="K247" s="450">
        <f t="shared" si="18"/>
        <v>243.5</v>
      </c>
      <c r="L247" s="180">
        <f t="shared" si="18"/>
        <v>243.5</v>
      </c>
      <c r="N247" s="186">
        <f t="shared" si="13"/>
        <v>-95.18</v>
      </c>
      <c r="O247" s="186">
        <f t="shared" si="13"/>
        <v>-123.5</v>
      </c>
      <c r="P247" s="186">
        <f t="shared" si="14"/>
        <v>60.91170431211499</v>
      </c>
      <c r="Q247" s="186">
        <f t="shared" si="14"/>
        <v>49.28131416837782</v>
      </c>
    </row>
    <row r="248" spans="1:17" ht="22.5" customHeight="1" hidden="1">
      <c r="A248" s="340" t="s">
        <v>582</v>
      </c>
      <c r="B248" s="342"/>
      <c r="C248" s="356" t="s">
        <v>190</v>
      </c>
      <c r="D248" s="356" t="s">
        <v>203</v>
      </c>
      <c r="E248" s="356" t="s">
        <v>159</v>
      </c>
      <c r="F248" s="356" t="s">
        <v>326</v>
      </c>
      <c r="G248" s="356"/>
      <c r="H248" s="363">
        <f t="shared" si="18"/>
        <v>148.32</v>
      </c>
      <c r="I248" s="363">
        <f t="shared" si="18"/>
        <v>120</v>
      </c>
      <c r="J248" s="363">
        <f t="shared" si="18"/>
        <v>146.85</v>
      </c>
      <c r="K248" s="296">
        <f t="shared" si="18"/>
        <v>243.5</v>
      </c>
      <c r="L248" s="179">
        <f t="shared" si="18"/>
        <v>243.5</v>
      </c>
      <c r="N248" s="186">
        <f t="shared" si="13"/>
        <v>-95.18</v>
      </c>
      <c r="O248" s="186">
        <f t="shared" si="13"/>
        <v>-123.5</v>
      </c>
      <c r="P248" s="186">
        <f t="shared" si="14"/>
        <v>60.91170431211499</v>
      </c>
      <c r="Q248" s="186">
        <f t="shared" si="14"/>
        <v>49.28131416837782</v>
      </c>
    </row>
    <row r="249" spans="1:17" ht="22.5" customHeight="1" hidden="1">
      <c r="A249" s="340" t="s">
        <v>205</v>
      </c>
      <c r="B249" s="342"/>
      <c r="C249" s="356" t="s">
        <v>190</v>
      </c>
      <c r="D249" s="356" t="s">
        <v>203</v>
      </c>
      <c r="E249" s="356" t="s">
        <v>159</v>
      </c>
      <c r="F249" s="356" t="s">
        <v>584</v>
      </c>
      <c r="G249" s="356"/>
      <c r="H249" s="363">
        <f t="shared" si="18"/>
        <v>148.32</v>
      </c>
      <c r="I249" s="363">
        <f t="shared" si="18"/>
        <v>120</v>
      </c>
      <c r="J249" s="363">
        <f t="shared" si="18"/>
        <v>146.85</v>
      </c>
      <c r="K249" s="296">
        <f t="shared" si="18"/>
        <v>243.5</v>
      </c>
      <c r="L249" s="179">
        <f t="shared" si="18"/>
        <v>243.5</v>
      </c>
      <c r="N249" s="186">
        <f t="shared" si="13"/>
        <v>-95.18</v>
      </c>
      <c r="O249" s="186">
        <f t="shared" si="13"/>
        <v>-123.5</v>
      </c>
      <c r="P249" s="186">
        <f t="shared" si="14"/>
        <v>60.91170431211499</v>
      </c>
      <c r="Q249" s="186">
        <f t="shared" si="14"/>
        <v>49.28131416837782</v>
      </c>
    </row>
    <row r="250" spans="1:17" ht="22.5" customHeight="1" hidden="1">
      <c r="A250" s="342" t="s">
        <v>250</v>
      </c>
      <c r="B250" s="342"/>
      <c r="C250" s="356" t="s">
        <v>190</v>
      </c>
      <c r="D250" s="356" t="s">
        <v>203</v>
      </c>
      <c r="E250" s="356" t="s">
        <v>159</v>
      </c>
      <c r="F250" s="356" t="s">
        <v>583</v>
      </c>
      <c r="G250" s="356"/>
      <c r="H250" s="363">
        <f t="shared" si="18"/>
        <v>148.32</v>
      </c>
      <c r="I250" s="363">
        <f t="shared" si="18"/>
        <v>120</v>
      </c>
      <c r="J250" s="363">
        <f t="shared" si="18"/>
        <v>146.85</v>
      </c>
      <c r="K250" s="296">
        <f t="shared" si="18"/>
        <v>243.5</v>
      </c>
      <c r="L250" s="179">
        <f t="shared" si="18"/>
        <v>243.5</v>
      </c>
      <c r="N250" s="186">
        <f t="shared" si="13"/>
        <v>-95.18</v>
      </c>
      <c r="O250" s="186">
        <f t="shared" si="13"/>
        <v>-123.5</v>
      </c>
      <c r="P250" s="186">
        <f t="shared" si="14"/>
        <v>60.91170431211499</v>
      </c>
      <c r="Q250" s="186">
        <f t="shared" si="14"/>
        <v>49.28131416837782</v>
      </c>
    </row>
    <row r="251" spans="1:17" ht="22.5" customHeight="1" hidden="1">
      <c r="A251" s="343" t="s">
        <v>413</v>
      </c>
      <c r="B251" s="343"/>
      <c r="C251" s="356" t="s">
        <v>190</v>
      </c>
      <c r="D251" s="356" t="s">
        <v>203</v>
      </c>
      <c r="E251" s="356" t="s">
        <v>159</v>
      </c>
      <c r="F251" s="356" t="s">
        <v>583</v>
      </c>
      <c r="G251" s="356" t="s">
        <v>179</v>
      </c>
      <c r="H251" s="363">
        <v>148.32</v>
      </c>
      <c r="I251" s="363">
        <v>120</v>
      </c>
      <c r="J251" s="363">
        <v>146.85</v>
      </c>
      <c r="K251" s="296">
        <v>243.5</v>
      </c>
      <c r="L251" s="179">
        <v>243.5</v>
      </c>
      <c r="N251" s="186">
        <f t="shared" si="13"/>
        <v>-95.18</v>
      </c>
      <c r="O251" s="186">
        <f t="shared" si="13"/>
        <v>-123.5</v>
      </c>
      <c r="P251" s="186">
        <f t="shared" si="14"/>
        <v>60.91170431211499</v>
      </c>
      <c r="Q251" s="186">
        <f t="shared" si="14"/>
        <v>49.28131416837782</v>
      </c>
    </row>
    <row r="252" spans="1:17" ht="28.5" customHeight="1">
      <c r="A252" s="344" t="s">
        <v>182</v>
      </c>
      <c r="B252" s="344"/>
      <c r="C252" s="355" t="s">
        <v>190</v>
      </c>
      <c r="D252" s="355" t="s">
        <v>64</v>
      </c>
      <c r="E252" s="355"/>
      <c r="F252" s="355"/>
      <c r="G252" s="355"/>
      <c r="H252" s="364">
        <f aca="true" t="shared" si="19" ref="H252:L255">H253</f>
        <v>4.98</v>
      </c>
      <c r="I252" s="364">
        <f t="shared" si="19"/>
        <v>0.7</v>
      </c>
      <c r="J252" s="364">
        <f t="shared" si="19"/>
        <v>8.35</v>
      </c>
      <c r="K252" s="450">
        <f t="shared" si="19"/>
        <v>0</v>
      </c>
      <c r="L252" s="180">
        <f t="shared" si="19"/>
        <v>0</v>
      </c>
      <c r="N252" s="186">
        <f t="shared" si="13"/>
        <v>4.98</v>
      </c>
      <c r="O252" s="186">
        <f t="shared" si="13"/>
        <v>0.7</v>
      </c>
      <c r="P252" s="186" t="e">
        <f t="shared" si="14"/>
        <v>#DIV/0!</v>
      </c>
      <c r="Q252" s="186" t="e">
        <f t="shared" si="14"/>
        <v>#DIV/0!</v>
      </c>
    </row>
    <row r="253" spans="1:17" ht="36.75" customHeight="1">
      <c r="A253" s="344" t="s">
        <v>231</v>
      </c>
      <c r="B253" s="344"/>
      <c r="C253" s="355" t="s">
        <v>190</v>
      </c>
      <c r="D253" s="355" t="s">
        <v>64</v>
      </c>
      <c r="E253" s="355" t="s">
        <v>159</v>
      </c>
      <c r="F253" s="355"/>
      <c r="G253" s="355"/>
      <c r="H253" s="364">
        <f t="shared" si="19"/>
        <v>4.98</v>
      </c>
      <c r="I253" s="364">
        <f t="shared" si="19"/>
        <v>0.7</v>
      </c>
      <c r="J253" s="364">
        <f t="shared" si="19"/>
        <v>8.35</v>
      </c>
      <c r="K253" s="450">
        <f t="shared" si="19"/>
        <v>0</v>
      </c>
      <c r="L253" s="180">
        <f t="shared" si="19"/>
        <v>0</v>
      </c>
      <c r="N253" s="186">
        <f t="shared" si="13"/>
        <v>4.98</v>
      </c>
      <c r="O253" s="186">
        <f t="shared" si="13"/>
        <v>0.7</v>
      </c>
      <c r="P253" s="186" t="e">
        <f t="shared" si="14"/>
        <v>#DIV/0!</v>
      </c>
      <c r="Q253" s="186" t="e">
        <f t="shared" si="14"/>
        <v>#DIV/0!</v>
      </c>
    </row>
    <row r="254" spans="1:17" ht="13.5" customHeight="1" hidden="1">
      <c r="A254" s="340" t="s">
        <v>585</v>
      </c>
      <c r="B254" s="342"/>
      <c r="C254" s="356" t="s">
        <v>190</v>
      </c>
      <c r="D254" s="356" t="s">
        <v>64</v>
      </c>
      <c r="E254" s="356" t="s">
        <v>159</v>
      </c>
      <c r="F254" s="356" t="s">
        <v>331</v>
      </c>
      <c r="G254" s="356"/>
      <c r="H254" s="363">
        <f t="shared" si="19"/>
        <v>4.98</v>
      </c>
      <c r="I254" s="363">
        <f t="shared" si="19"/>
        <v>0.7</v>
      </c>
      <c r="J254" s="363">
        <f t="shared" si="19"/>
        <v>8.35</v>
      </c>
      <c r="K254" s="296">
        <f t="shared" si="19"/>
        <v>0</v>
      </c>
      <c r="L254" s="179">
        <f t="shared" si="19"/>
        <v>0</v>
      </c>
      <c r="N254" s="186">
        <f t="shared" si="13"/>
        <v>4.98</v>
      </c>
      <c r="O254" s="186">
        <f t="shared" si="13"/>
        <v>0.7</v>
      </c>
      <c r="P254" s="186" t="e">
        <f t="shared" si="14"/>
        <v>#DIV/0!</v>
      </c>
      <c r="Q254" s="186" t="e">
        <f t="shared" si="14"/>
        <v>#DIV/0!</v>
      </c>
    </row>
    <row r="255" spans="1:17" ht="15" customHeight="1" hidden="1">
      <c r="A255" s="343" t="s">
        <v>586</v>
      </c>
      <c r="B255" s="342"/>
      <c r="C255" s="356" t="s">
        <v>190</v>
      </c>
      <c r="D255" s="356" t="s">
        <v>64</v>
      </c>
      <c r="E255" s="356" t="s">
        <v>159</v>
      </c>
      <c r="F255" s="356" t="s">
        <v>589</v>
      </c>
      <c r="G255" s="356"/>
      <c r="H255" s="363">
        <f t="shared" si="19"/>
        <v>4.98</v>
      </c>
      <c r="I255" s="363">
        <f t="shared" si="19"/>
        <v>0.7</v>
      </c>
      <c r="J255" s="363">
        <f t="shared" si="19"/>
        <v>8.35</v>
      </c>
      <c r="K255" s="296">
        <f t="shared" si="19"/>
        <v>0</v>
      </c>
      <c r="L255" s="179">
        <f t="shared" si="19"/>
        <v>0</v>
      </c>
      <c r="N255" s="186">
        <f t="shared" si="13"/>
        <v>4.98</v>
      </c>
      <c r="O255" s="186">
        <f t="shared" si="13"/>
        <v>0.7</v>
      </c>
      <c r="P255" s="186" t="e">
        <f t="shared" si="14"/>
        <v>#DIV/0!</v>
      </c>
      <c r="Q255" s="186" t="e">
        <f t="shared" si="14"/>
        <v>#DIV/0!</v>
      </c>
    </row>
    <row r="256" spans="1:17" ht="13.5" customHeight="1" hidden="1">
      <c r="A256" s="343" t="s">
        <v>587</v>
      </c>
      <c r="B256" s="343"/>
      <c r="C256" s="356" t="s">
        <v>190</v>
      </c>
      <c r="D256" s="356" t="s">
        <v>64</v>
      </c>
      <c r="E256" s="356" t="s">
        <v>159</v>
      </c>
      <c r="F256" s="356" t="s">
        <v>588</v>
      </c>
      <c r="G256" s="356"/>
      <c r="H256" s="363">
        <v>4.98</v>
      </c>
      <c r="I256" s="363">
        <v>0.7</v>
      </c>
      <c r="J256" s="363">
        <v>8.35</v>
      </c>
      <c r="K256" s="296">
        <v>0</v>
      </c>
      <c r="L256" s="179"/>
      <c r="N256" s="186">
        <f t="shared" si="13"/>
        <v>4.98</v>
      </c>
      <c r="O256" s="186">
        <f t="shared" si="13"/>
        <v>0.7</v>
      </c>
      <c r="P256" s="186" t="e">
        <f t="shared" si="14"/>
        <v>#DIV/0!</v>
      </c>
      <c r="Q256" s="186" t="e">
        <f t="shared" si="14"/>
        <v>#DIV/0!</v>
      </c>
    </row>
    <row r="257" spans="1:17" ht="17.25" customHeight="1" hidden="1">
      <c r="A257" s="343" t="s">
        <v>184</v>
      </c>
      <c r="B257" s="343"/>
      <c r="C257" s="356"/>
      <c r="D257" s="356" t="s">
        <v>64</v>
      </c>
      <c r="E257" s="356" t="s">
        <v>159</v>
      </c>
      <c r="F257" s="356" t="s">
        <v>588</v>
      </c>
      <c r="G257" s="356" t="s">
        <v>156</v>
      </c>
      <c r="H257" s="363">
        <v>4.98</v>
      </c>
      <c r="I257" s="363"/>
      <c r="J257" s="363">
        <v>8.35</v>
      </c>
      <c r="K257" s="296"/>
      <c r="L257" s="179"/>
      <c r="N257" s="186"/>
      <c r="O257" s="186"/>
      <c r="P257" s="186"/>
      <c r="Q257" s="186"/>
    </row>
    <row r="258" spans="1:17" s="9" customFormat="1" ht="48" customHeight="1">
      <c r="A258" s="344" t="s">
        <v>227</v>
      </c>
      <c r="B258" s="344"/>
      <c r="C258" s="355" t="s">
        <v>190</v>
      </c>
      <c r="D258" s="355" t="s">
        <v>191</v>
      </c>
      <c r="E258" s="355"/>
      <c r="F258" s="355"/>
      <c r="G258" s="355"/>
      <c r="H258" s="364">
        <f aca="true" t="shared" si="20" ref="H258:L260">H259</f>
        <v>119.46000000000001</v>
      </c>
      <c r="I258" s="364">
        <f t="shared" si="20"/>
        <v>107.8</v>
      </c>
      <c r="J258" s="364">
        <f t="shared" si="20"/>
        <v>119.46000000000001</v>
      </c>
      <c r="K258" s="450">
        <f t="shared" si="20"/>
        <v>64.3</v>
      </c>
      <c r="L258" s="180">
        <f t="shared" si="20"/>
        <v>64.3</v>
      </c>
      <c r="N258" s="186">
        <f t="shared" si="13"/>
        <v>55.16000000000001</v>
      </c>
      <c r="O258" s="186">
        <f t="shared" si="13"/>
        <v>43.5</v>
      </c>
      <c r="P258" s="186">
        <f t="shared" si="14"/>
        <v>185.7853810264386</v>
      </c>
      <c r="Q258" s="186">
        <f t="shared" si="14"/>
        <v>167.651632970451</v>
      </c>
    </row>
    <row r="259" spans="1:17" ht="41.25" customHeight="1">
      <c r="A259" s="343" t="s">
        <v>258</v>
      </c>
      <c r="B259" s="343"/>
      <c r="C259" s="356" t="s">
        <v>190</v>
      </c>
      <c r="D259" s="356" t="s">
        <v>191</v>
      </c>
      <c r="E259" s="356" t="s">
        <v>169</v>
      </c>
      <c r="F259" s="356"/>
      <c r="G259" s="356"/>
      <c r="H259" s="359">
        <f t="shared" si="20"/>
        <v>119.46000000000001</v>
      </c>
      <c r="I259" s="359">
        <f t="shared" si="20"/>
        <v>107.8</v>
      </c>
      <c r="J259" s="359">
        <f t="shared" si="20"/>
        <v>119.46000000000001</v>
      </c>
      <c r="K259" s="448">
        <f t="shared" si="20"/>
        <v>64.3</v>
      </c>
      <c r="L259" s="177">
        <f t="shared" si="20"/>
        <v>64.3</v>
      </c>
      <c r="N259" s="186">
        <f t="shared" si="13"/>
        <v>55.16000000000001</v>
      </c>
      <c r="O259" s="186">
        <f t="shared" si="13"/>
        <v>43.5</v>
      </c>
      <c r="P259" s="186">
        <f t="shared" si="14"/>
        <v>185.7853810264386</v>
      </c>
      <c r="Q259" s="186">
        <f t="shared" si="14"/>
        <v>167.651632970451</v>
      </c>
    </row>
    <row r="260" spans="1:17" ht="23.25" customHeight="1" hidden="1">
      <c r="A260" s="340" t="s">
        <v>590</v>
      </c>
      <c r="B260" s="343"/>
      <c r="C260" s="356" t="s">
        <v>190</v>
      </c>
      <c r="D260" s="356" t="s">
        <v>191</v>
      </c>
      <c r="E260" s="356" t="s">
        <v>169</v>
      </c>
      <c r="F260" s="356" t="s">
        <v>332</v>
      </c>
      <c r="G260" s="356"/>
      <c r="H260" s="363">
        <f t="shared" si="20"/>
        <v>119.46000000000001</v>
      </c>
      <c r="I260" s="363">
        <f t="shared" si="20"/>
        <v>107.8</v>
      </c>
      <c r="J260" s="363">
        <f t="shared" si="20"/>
        <v>119.46000000000001</v>
      </c>
      <c r="K260" s="296">
        <f t="shared" si="20"/>
        <v>64.3</v>
      </c>
      <c r="L260" s="179">
        <f t="shared" si="20"/>
        <v>64.3</v>
      </c>
      <c r="N260" s="186">
        <f t="shared" si="13"/>
        <v>55.16000000000001</v>
      </c>
      <c r="O260" s="186">
        <f t="shared" si="13"/>
        <v>43.5</v>
      </c>
      <c r="P260" s="186">
        <f t="shared" si="14"/>
        <v>185.7853810264386</v>
      </c>
      <c r="Q260" s="186">
        <f t="shared" si="14"/>
        <v>167.651632970451</v>
      </c>
    </row>
    <row r="261" spans="1:17" ht="91.5" customHeight="1" hidden="1">
      <c r="A261" s="442" t="s">
        <v>54</v>
      </c>
      <c r="B261" s="442"/>
      <c r="C261" s="356" t="s">
        <v>190</v>
      </c>
      <c r="D261" s="356" t="s">
        <v>191</v>
      </c>
      <c r="E261" s="356" t="s">
        <v>169</v>
      </c>
      <c r="F261" s="356" t="s">
        <v>591</v>
      </c>
      <c r="G261" s="356"/>
      <c r="H261" s="363">
        <f>H262+H267+H264</f>
        <v>119.46000000000001</v>
      </c>
      <c r="I261" s="363">
        <f>I262+I267+I264</f>
        <v>107.8</v>
      </c>
      <c r="J261" s="363">
        <f>J262+J267+J264</f>
        <v>119.46000000000001</v>
      </c>
      <c r="K261" s="296">
        <f>K262+K267</f>
        <v>64.3</v>
      </c>
      <c r="L261" s="179">
        <f>L262+L267</f>
        <v>64.3</v>
      </c>
      <c r="N261" s="186">
        <f t="shared" si="13"/>
        <v>55.16000000000001</v>
      </c>
      <c r="O261" s="186">
        <f t="shared" si="13"/>
        <v>43.5</v>
      </c>
      <c r="P261" s="186">
        <f t="shared" si="14"/>
        <v>185.7853810264386</v>
      </c>
      <c r="Q261" s="186">
        <f t="shared" si="14"/>
        <v>167.651632970451</v>
      </c>
    </row>
    <row r="262" spans="1:17" s="9" customFormat="1" ht="69" customHeight="1" hidden="1">
      <c r="A262" s="358" t="s">
        <v>55</v>
      </c>
      <c r="B262" s="358"/>
      <c r="C262" s="355" t="s">
        <v>190</v>
      </c>
      <c r="D262" s="355" t="s">
        <v>191</v>
      </c>
      <c r="E262" s="355" t="s">
        <v>169</v>
      </c>
      <c r="F262" s="356" t="s">
        <v>592</v>
      </c>
      <c r="G262" s="355"/>
      <c r="H262" s="364">
        <v>82.54</v>
      </c>
      <c r="I262" s="364">
        <f>I263</f>
        <v>60.7</v>
      </c>
      <c r="J262" s="364">
        <f>J263</f>
        <v>82.54</v>
      </c>
      <c r="K262" s="450">
        <f>K263</f>
        <v>48.6</v>
      </c>
      <c r="L262" s="180">
        <f>L263</f>
        <v>48.6</v>
      </c>
      <c r="N262" s="186">
        <f t="shared" si="13"/>
        <v>33.940000000000005</v>
      </c>
      <c r="O262" s="186">
        <f t="shared" si="13"/>
        <v>12.100000000000001</v>
      </c>
      <c r="P262" s="186">
        <f t="shared" si="14"/>
        <v>169.83539094650206</v>
      </c>
      <c r="Q262" s="186">
        <f t="shared" si="14"/>
        <v>124.89711934156378</v>
      </c>
    </row>
    <row r="263" spans="1:17" ht="15.75" hidden="1">
      <c r="A263" s="342" t="s">
        <v>73</v>
      </c>
      <c r="B263" s="342"/>
      <c r="C263" s="356" t="s">
        <v>190</v>
      </c>
      <c r="D263" s="356" t="s">
        <v>191</v>
      </c>
      <c r="E263" s="356" t="s">
        <v>169</v>
      </c>
      <c r="F263" s="356" t="s">
        <v>592</v>
      </c>
      <c r="G263" s="356" t="s">
        <v>161</v>
      </c>
      <c r="H263" s="359">
        <v>82.54</v>
      </c>
      <c r="I263" s="359">
        <v>60.7</v>
      </c>
      <c r="J263" s="359">
        <v>82.54</v>
      </c>
      <c r="K263" s="448">
        <v>48.6</v>
      </c>
      <c r="L263" s="177">
        <v>48.6</v>
      </c>
      <c r="N263" s="186">
        <f t="shared" si="13"/>
        <v>33.940000000000005</v>
      </c>
      <c r="O263" s="186">
        <f t="shared" si="13"/>
        <v>12.100000000000001</v>
      </c>
      <c r="P263" s="186">
        <f t="shared" si="14"/>
        <v>169.83539094650206</v>
      </c>
      <c r="Q263" s="186">
        <f t="shared" si="14"/>
        <v>124.89711934156378</v>
      </c>
    </row>
    <row r="264" spans="1:17" ht="32.25" customHeight="1" hidden="1">
      <c r="A264" s="358" t="s">
        <v>408</v>
      </c>
      <c r="B264" s="342"/>
      <c r="C264" s="356" t="s">
        <v>190</v>
      </c>
      <c r="D264" s="356" t="s">
        <v>191</v>
      </c>
      <c r="E264" s="356" t="s">
        <v>169</v>
      </c>
      <c r="F264" s="355" t="s">
        <v>593</v>
      </c>
      <c r="G264" s="356" t="s">
        <v>161</v>
      </c>
      <c r="H264" s="443">
        <f>H265</f>
        <v>0</v>
      </c>
      <c r="I264" s="363">
        <f>I265</f>
        <v>19.8</v>
      </c>
      <c r="J264" s="443">
        <f>J265</f>
        <v>0</v>
      </c>
      <c r="K264" s="296">
        <v>25.6</v>
      </c>
      <c r="L264" s="179">
        <v>25.6</v>
      </c>
      <c r="N264" s="186">
        <f t="shared" si="13"/>
        <v>-25.6</v>
      </c>
      <c r="O264" s="186">
        <f t="shared" si="13"/>
        <v>-5.800000000000001</v>
      </c>
      <c r="P264" s="186">
        <f t="shared" si="14"/>
        <v>0</v>
      </c>
      <c r="Q264" s="186">
        <f t="shared" si="14"/>
        <v>77.34375</v>
      </c>
    </row>
    <row r="265" spans="1:17" ht="18" customHeight="1" hidden="1">
      <c r="A265" s="342" t="s">
        <v>73</v>
      </c>
      <c r="B265" s="342"/>
      <c r="C265" s="356" t="s">
        <v>190</v>
      </c>
      <c r="D265" s="356" t="s">
        <v>191</v>
      </c>
      <c r="E265" s="356" t="s">
        <v>169</v>
      </c>
      <c r="F265" s="355" t="s">
        <v>593</v>
      </c>
      <c r="G265" s="356" t="s">
        <v>161</v>
      </c>
      <c r="H265" s="427">
        <v>0</v>
      </c>
      <c r="I265" s="363">
        <v>19.8</v>
      </c>
      <c r="J265" s="427">
        <v>0</v>
      </c>
      <c r="K265" s="296">
        <v>25.6</v>
      </c>
      <c r="L265" s="179">
        <v>25.6</v>
      </c>
      <c r="N265" s="186">
        <f aca="true" t="shared" si="21" ref="N265:O268">H265-K265</f>
        <v>-25.6</v>
      </c>
      <c r="O265" s="186">
        <f t="shared" si="21"/>
        <v>-5.800000000000001</v>
      </c>
      <c r="P265" s="186">
        <f aca="true" t="shared" si="22" ref="P265:Q268">H265/K265*100</f>
        <v>0</v>
      </c>
      <c r="Q265" s="186">
        <f t="shared" si="22"/>
        <v>77.34375</v>
      </c>
    </row>
    <row r="266" spans="1:17" ht="31.5" hidden="1">
      <c r="A266" s="442" t="s">
        <v>17</v>
      </c>
      <c r="B266" s="442"/>
      <c r="C266" s="356" t="s">
        <v>190</v>
      </c>
      <c r="D266" s="356" t="s">
        <v>191</v>
      </c>
      <c r="E266" s="356" t="s">
        <v>169</v>
      </c>
      <c r="F266" s="356" t="s">
        <v>333</v>
      </c>
      <c r="G266" s="356" t="s">
        <v>161</v>
      </c>
      <c r="H266" s="363">
        <v>25.6</v>
      </c>
      <c r="I266" s="363">
        <v>25.6</v>
      </c>
      <c r="J266" s="363">
        <v>25.6</v>
      </c>
      <c r="K266" s="296">
        <v>25.6</v>
      </c>
      <c r="L266" s="179">
        <v>25.6</v>
      </c>
      <c r="N266" s="186">
        <f t="shared" si="21"/>
        <v>0</v>
      </c>
      <c r="O266" s="186">
        <f t="shared" si="21"/>
        <v>0</v>
      </c>
      <c r="P266" s="186">
        <f t="shared" si="22"/>
        <v>100</v>
      </c>
      <c r="Q266" s="186">
        <f t="shared" si="22"/>
        <v>100</v>
      </c>
    </row>
    <row r="267" spans="1:17" s="9" customFormat="1" ht="27.75" customHeight="1" hidden="1">
      <c r="A267" s="444" t="s">
        <v>283</v>
      </c>
      <c r="B267" s="444"/>
      <c r="C267" s="355" t="s">
        <v>190</v>
      </c>
      <c r="D267" s="355" t="s">
        <v>191</v>
      </c>
      <c r="E267" s="355" t="s">
        <v>169</v>
      </c>
      <c r="F267" s="356" t="s">
        <v>594</v>
      </c>
      <c r="G267" s="355"/>
      <c r="H267" s="364">
        <v>36.92</v>
      </c>
      <c r="I267" s="364">
        <f>I268</f>
        <v>27.3</v>
      </c>
      <c r="J267" s="364">
        <v>36.92</v>
      </c>
      <c r="K267" s="450">
        <f>K268</f>
        <v>15.7</v>
      </c>
      <c r="L267" s="180">
        <f>L268</f>
        <v>15.7</v>
      </c>
      <c r="N267" s="186">
        <f t="shared" si="21"/>
        <v>21.220000000000002</v>
      </c>
      <c r="O267" s="186">
        <f t="shared" si="21"/>
        <v>11.600000000000001</v>
      </c>
      <c r="P267" s="186">
        <f t="shared" si="22"/>
        <v>235.15923566878985</v>
      </c>
      <c r="Q267" s="186">
        <f t="shared" si="22"/>
        <v>173.88535031847135</v>
      </c>
    </row>
    <row r="268" spans="1:17" ht="17.25" customHeight="1" hidden="1">
      <c r="A268" s="342" t="s">
        <v>73</v>
      </c>
      <c r="B268" s="342"/>
      <c r="C268" s="356" t="s">
        <v>190</v>
      </c>
      <c r="D268" s="356" t="s">
        <v>191</v>
      </c>
      <c r="E268" s="356" t="s">
        <v>169</v>
      </c>
      <c r="F268" s="356" t="s">
        <v>594</v>
      </c>
      <c r="G268" s="356" t="s">
        <v>161</v>
      </c>
      <c r="H268" s="363">
        <v>36.92</v>
      </c>
      <c r="I268" s="363">
        <v>27.3</v>
      </c>
      <c r="J268" s="363">
        <v>36.92</v>
      </c>
      <c r="K268" s="296">
        <v>15.7</v>
      </c>
      <c r="L268" s="179">
        <v>15.7</v>
      </c>
      <c r="N268" s="186">
        <f t="shared" si="21"/>
        <v>21.220000000000002</v>
      </c>
      <c r="O268" s="186">
        <f t="shared" si="21"/>
        <v>11.600000000000001</v>
      </c>
      <c r="P268" s="186">
        <f t="shared" si="22"/>
        <v>235.15923566878985</v>
      </c>
      <c r="Q268" s="186">
        <f t="shared" si="22"/>
        <v>173.88535031847135</v>
      </c>
    </row>
    <row r="269" spans="1:12" ht="18.75" hidden="1">
      <c r="A269" s="292" t="s">
        <v>42</v>
      </c>
      <c r="B269" s="292"/>
      <c r="C269" s="290" t="s">
        <v>190</v>
      </c>
      <c r="D269" s="290" t="s">
        <v>191</v>
      </c>
      <c r="E269" s="290" t="s">
        <v>169</v>
      </c>
      <c r="F269" s="290" t="s">
        <v>56</v>
      </c>
      <c r="G269" s="290" t="s">
        <v>161</v>
      </c>
      <c r="H269" s="294">
        <v>22.9</v>
      </c>
      <c r="I269" s="294">
        <v>22.9</v>
      </c>
      <c r="J269" s="286"/>
      <c r="K269" s="79">
        <v>22.9</v>
      </c>
      <c r="L269" s="79">
        <v>22.9</v>
      </c>
    </row>
    <row r="270" spans="1:12" ht="37.5" hidden="1">
      <c r="A270" s="291" t="s">
        <v>15</v>
      </c>
      <c r="B270" s="291"/>
      <c r="C270" s="290" t="s">
        <v>190</v>
      </c>
      <c r="D270" s="290" t="s">
        <v>191</v>
      </c>
      <c r="E270" s="290" t="s">
        <v>169</v>
      </c>
      <c r="F270" s="290" t="s">
        <v>56</v>
      </c>
      <c r="G270" s="290" t="s">
        <v>161</v>
      </c>
      <c r="H270" s="293">
        <v>22.9</v>
      </c>
      <c r="I270" s="293">
        <v>22.9</v>
      </c>
      <c r="J270" s="286"/>
      <c r="K270" s="79">
        <v>22.9</v>
      </c>
      <c r="L270" s="79">
        <v>22.9</v>
      </c>
    </row>
    <row r="271" spans="1:12" ht="56.25" hidden="1">
      <c r="A271" s="292" t="s">
        <v>17</v>
      </c>
      <c r="B271" s="292"/>
      <c r="C271" s="290" t="s">
        <v>190</v>
      </c>
      <c r="D271" s="290" t="s">
        <v>191</v>
      </c>
      <c r="E271" s="290" t="s">
        <v>169</v>
      </c>
      <c r="F271" s="290" t="s">
        <v>56</v>
      </c>
      <c r="G271" s="290" t="s">
        <v>161</v>
      </c>
      <c r="H271" s="293">
        <v>22.9</v>
      </c>
      <c r="I271" s="293">
        <v>22.9</v>
      </c>
      <c r="J271" s="286"/>
      <c r="K271" s="79">
        <v>22.9</v>
      </c>
      <c r="L271" s="79">
        <v>22.9</v>
      </c>
    </row>
    <row r="272" spans="1:12" ht="18.75">
      <c r="A272" s="297"/>
      <c r="B272" s="297"/>
      <c r="C272" s="287"/>
      <c r="D272" s="287"/>
      <c r="E272" s="287"/>
      <c r="F272" s="287"/>
      <c r="G272" s="287"/>
      <c r="H272" s="298"/>
      <c r="I272" s="298"/>
      <c r="J272" s="286"/>
      <c r="K272" s="82"/>
      <c r="L272" s="82"/>
    </row>
    <row r="273" spans="1:12" ht="37.5" hidden="1">
      <c r="A273" s="297" t="s">
        <v>75</v>
      </c>
      <c r="B273" s="297"/>
      <c r="C273" s="287"/>
      <c r="D273" s="287" t="s">
        <v>143</v>
      </c>
      <c r="E273" s="287"/>
      <c r="F273" s="287"/>
      <c r="G273" s="287"/>
      <c r="H273" s="295"/>
      <c r="I273" s="295"/>
      <c r="J273" s="286"/>
      <c r="K273" s="111"/>
      <c r="L273" s="111"/>
    </row>
    <row r="274" spans="1:12" ht="18.75" hidden="1">
      <c r="A274" s="299"/>
      <c r="B274" s="299"/>
      <c r="C274" s="287"/>
      <c r="D274" s="300"/>
      <c r="E274" s="300"/>
      <c r="F274" s="300"/>
      <c r="G274" s="300"/>
      <c r="H274" s="301"/>
      <c r="I274" s="301"/>
      <c r="J274" s="286"/>
      <c r="K274" s="113"/>
      <c r="L274" s="113"/>
    </row>
    <row r="275" spans="1:12" ht="18.75">
      <c r="A275" s="302"/>
      <c r="B275" s="302"/>
      <c r="C275" s="300"/>
      <c r="D275" s="300"/>
      <c r="E275" s="300"/>
      <c r="F275" s="300"/>
      <c r="G275" s="300"/>
      <c r="H275" s="301"/>
      <c r="I275" s="301"/>
      <c r="J275" s="286"/>
      <c r="K275" s="113"/>
      <c r="L275" s="113"/>
    </row>
    <row r="276" spans="1:12" ht="18.75">
      <c r="A276" s="297"/>
      <c r="B276" s="297"/>
      <c r="C276" s="287"/>
      <c r="D276" s="287"/>
      <c r="E276" s="287"/>
      <c r="F276" s="287"/>
      <c r="G276" s="287"/>
      <c r="H276" s="295"/>
      <c r="I276" s="295"/>
      <c r="J276" s="286"/>
      <c r="K276" s="111"/>
      <c r="L276" s="111"/>
    </row>
    <row r="277" spans="1:12" ht="18.75">
      <c r="A277" s="297"/>
      <c r="B277" s="297"/>
      <c r="C277" s="287"/>
      <c r="D277" s="287"/>
      <c r="E277" s="287"/>
      <c r="F277" s="287"/>
      <c r="G277" s="287"/>
      <c r="H277" s="295"/>
      <c r="I277" s="295"/>
      <c r="J277" s="286"/>
      <c r="K277" s="111"/>
      <c r="L277" s="111"/>
    </row>
    <row r="278" spans="1:12" ht="15">
      <c r="A278" s="110"/>
      <c r="B278" s="110"/>
      <c r="C278" s="81"/>
      <c r="D278" s="81"/>
      <c r="E278" s="81"/>
      <c r="F278" s="81"/>
      <c r="G278" s="81"/>
      <c r="H278" s="111"/>
      <c r="I278" s="111"/>
      <c r="K278" s="111"/>
      <c r="L278" s="111"/>
    </row>
    <row r="279" spans="1:12" ht="15">
      <c r="A279" s="110"/>
      <c r="B279" s="110"/>
      <c r="C279" s="81"/>
      <c r="D279" s="81"/>
      <c r="E279" s="81"/>
      <c r="F279" s="81"/>
      <c r="G279" s="81"/>
      <c r="H279" s="111"/>
      <c r="I279" s="111"/>
      <c r="K279" s="111"/>
      <c r="L279" s="111"/>
    </row>
    <row r="280" spans="1:12" ht="15">
      <c r="A280" s="115"/>
      <c r="B280" s="115"/>
      <c r="C280" s="112"/>
      <c r="D280" s="112"/>
      <c r="E280" s="112"/>
      <c r="F280" s="112"/>
      <c r="G280" s="81"/>
      <c r="H280" s="111"/>
      <c r="I280" s="111"/>
      <c r="K280" s="111"/>
      <c r="L280" s="111"/>
    </row>
    <row r="281" spans="1:12" ht="14.25">
      <c r="A281" s="114"/>
      <c r="B281" s="114"/>
      <c r="C281" s="112"/>
      <c r="D281" s="112"/>
      <c r="E281" s="112"/>
      <c r="F281" s="112"/>
      <c r="G281" s="112"/>
      <c r="H281" s="113"/>
      <c r="I281" s="113"/>
      <c r="K281" s="113"/>
      <c r="L281" s="113"/>
    </row>
    <row r="282" spans="1:12" ht="15">
      <c r="A282" s="84"/>
      <c r="B282" s="84"/>
      <c r="C282" s="81"/>
      <c r="D282" s="81"/>
      <c r="E282" s="81"/>
      <c r="F282" s="81"/>
      <c r="G282" s="81"/>
      <c r="H282" s="111"/>
      <c r="I282" s="111"/>
      <c r="K282" s="111"/>
      <c r="L282" s="111"/>
    </row>
    <row r="283" spans="1:12" ht="15">
      <c r="A283" s="85"/>
      <c r="B283" s="85"/>
      <c r="C283" s="81"/>
      <c r="D283" s="81"/>
      <c r="E283" s="81"/>
      <c r="F283" s="81"/>
      <c r="G283" s="81"/>
      <c r="H283" s="111"/>
      <c r="I283" s="111"/>
      <c r="K283" s="111"/>
      <c r="L283" s="111"/>
    </row>
    <row r="284" spans="1:12" ht="15">
      <c r="A284" s="85"/>
      <c r="B284" s="85"/>
      <c r="C284" s="81"/>
      <c r="D284" s="81"/>
      <c r="E284" s="81"/>
      <c r="F284" s="81"/>
      <c r="G284" s="81"/>
      <c r="H284" s="111"/>
      <c r="I284" s="111"/>
      <c r="K284" s="111"/>
      <c r="L284" s="111"/>
    </row>
    <row r="285" spans="1:12" ht="15">
      <c r="A285" s="85"/>
      <c r="B285" s="85"/>
      <c r="C285" s="81"/>
      <c r="D285" s="81"/>
      <c r="E285" s="81"/>
      <c r="F285" s="81"/>
      <c r="G285" s="81"/>
      <c r="H285" s="111"/>
      <c r="I285" s="111"/>
      <c r="K285" s="111"/>
      <c r="L285" s="111"/>
    </row>
    <row r="286" spans="1:12" ht="15">
      <c r="A286" s="114"/>
      <c r="B286" s="114"/>
      <c r="C286" s="81"/>
      <c r="D286" s="112"/>
      <c r="E286" s="112"/>
      <c r="F286" s="112"/>
      <c r="G286" s="112"/>
      <c r="H286" s="113"/>
      <c r="I286" s="113"/>
      <c r="K286" s="113"/>
      <c r="L286" s="113"/>
    </row>
    <row r="287" spans="1:12" ht="15">
      <c r="A287" s="110"/>
      <c r="B287" s="110"/>
      <c r="C287" s="81"/>
      <c r="D287" s="81"/>
      <c r="E287" s="81"/>
      <c r="F287" s="81"/>
      <c r="G287" s="81"/>
      <c r="H287" s="111"/>
      <c r="I287" s="111"/>
      <c r="K287" s="111"/>
      <c r="L287" s="111"/>
    </row>
    <row r="288" spans="1:12" ht="15">
      <c r="A288" s="110"/>
      <c r="B288" s="110"/>
      <c r="C288" s="81"/>
      <c r="D288" s="81"/>
      <c r="E288" s="81"/>
      <c r="F288" s="81"/>
      <c r="G288" s="81"/>
      <c r="H288" s="111"/>
      <c r="I288" s="111"/>
      <c r="K288" s="111"/>
      <c r="L288" s="111"/>
    </row>
    <row r="289" spans="1:12" ht="15">
      <c r="A289" s="110"/>
      <c r="B289" s="110"/>
      <c r="C289" s="81"/>
      <c r="D289" s="81"/>
      <c r="E289" s="81"/>
      <c r="F289" s="81"/>
      <c r="G289" s="81"/>
      <c r="H289" s="111"/>
      <c r="I289" s="111"/>
      <c r="K289" s="111"/>
      <c r="L289" s="111"/>
    </row>
    <row r="290" spans="1:12" ht="15">
      <c r="A290" s="110"/>
      <c r="B290" s="110"/>
      <c r="C290" s="81"/>
      <c r="D290" s="81"/>
      <c r="E290" s="81"/>
      <c r="F290" s="81"/>
      <c r="G290" s="81"/>
      <c r="H290" s="111"/>
      <c r="I290" s="111"/>
      <c r="K290" s="111"/>
      <c r="L290" s="111"/>
    </row>
    <row r="291" spans="1:12" ht="15">
      <c r="A291" s="80"/>
      <c r="B291" s="80"/>
      <c r="C291" s="81"/>
      <c r="D291" s="112"/>
      <c r="E291" s="112"/>
      <c r="F291" s="112"/>
      <c r="G291" s="112"/>
      <c r="H291" s="113"/>
      <c r="I291" s="113"/>
      <c r="K291" s="113"/>
      <c r="L291" s="113"/>
    </row>
    <row r="292" spans="1:12" s="9" customFormat="1" ht="14.25">
      <c r="A292" s="114"/>
      <c r="B292" s="114"/>
      <c r="C292" s="112"/>
      <c r="D292" s="112"/>
      <c r="E292" s="112"/>
      <c r="F292" s="112"/>
      <c r="G292" s="112"/>
      <c r="H292" s="113"/>
      <c r="I292" s="113"/>
      <c r="K292" s="113"/>
      <c r="L292" s="113"/>
    </row>
    <row r="293" spans="1:12" ht="14.25">
      <c r="A293" s="114"/>
      <c r="B293" s="114"/>
      <c r="C293" s="112"/>
      <c r="D293" s="112"/>
      <c r="E293" s="112"/>
      <c r="F293" s="112"/>
      <c r="G293" s="112"/>
      <c r="H293" s="113"/>
      <c r="I293" s="113"/>
      <c r="K293" s="113"/>
      <c r="L293" s="113"/>
    </row>
    <row r="294" spans="1:12" ht="15">
      <c r="A294" s="85"/>
      <c r="B294" s="85"/>
      <c r="C294" s="81"/>
      <c r="D294" s="81"/>
      <c r="E294" s="81"/>
      <c r="F294" s="81"/>
      <c r="G294" s="81"/>
      <c r="H294" s="111"/>
      <c r="I294" s="111"/>
      <c r="K294" s="111"/>
      <c r="L294" s="111"/>
    </row>
    <row r="295" spans="1:12" ht="15">
      <c r="A295" s="110"/>
      <c r="B295" s="110"/>
      <c r="C295" s="81"/>
      <c r="D295" s="81"/>
      <c r="E295" s="81"/>
      <c r="F295" s="81"/>
      <c r="G295" s="81"/>
      <c r="H295" s="111"/>
      <c r="I295" s="111"/>
      <c r="K295" s="111"/>
      <c r="L295" s="111"/>
    </row>
    <row r="296" spans="1:12" ht="15">
      <c r="A296" s="110"/>
      <c r="B296" s="110"/>
      <c r="C296" s="81"/>
      <c r="D296" s="81"/>
      <c r="E296" s="81"/>
      <c r="F296" s="81"/>
      <c r="G296" s="81"/>
      <c r="H296" s="111"/>
      <c r="I296" s="111"/>
      <c r="K296" s="111"/>
      <c r="L296" s="111"/>
    </row>
    <row r="297" spans="1:12" ht="15">
      <c r="A297" s="110"/>
      <c r="B297" s="110"/>
      <c r="C297" s="81"/>
      <c r="D297" s="81"/>
      <c r="E297" s="81"/>
      <c r="F297" s="81"/>
      <c r="G297" s="81"/>
      <c r="H297" s="111"/>
      <c r="I297" s="111"/>
      <c r="K297" s="111"/>
      <c r="L297" s="111"/>
    </row>
    <row r="298" spans="1:12" s="9" customFormat="1" ht="14.25">
      <c r="A298" s="114"/>
      <c r="B298" s="114"/>
      <c r="C298" s="112"/>
      <c r="D298" s="112"/>
      <c r="E298" s="112"/>
      <c r="F298" s="112"/>
      <c r="G298" s="112"/>
      <c r="H298" s="113"/>
      <c r="I298" s="113"/>
      <c r="K298" s="113"/>
      <c r="L298" s="113"/>
    </row>
    <row r="299" spans="1:12" ht="14.25">
      <c r="A299" s="114"/>
      <c r="B299" s="114"/>
      <c r="C299" s="112"/>
      <c r="D299" s="112"/>
      <c r="E299" s="112"/>
      <c r="F299" s="112"/>
      <c r="G299" s="112"/>
      <c r="H299" s="113"/>
      <c r="I299" s="113"/>
      <c r="K299" s="113"/>
      <c r="L299" s="113"/>
    </row>
    <row r="300" spans="1:12" ht="15">
      <c r="A300" s="84"/>
      <c r="B300" s="84"/>
      <c r="C300" s="81"/>
      <c r="D300" s="81"/>
      <c r="E300" s="81"/>
      <c r="F300" s="81"/>
      <c r="G300" s="81"/>
      <c r="H300" s="111"/>
      <c r="I300" s="111"/>
      <c r="K300" s="111"/>
      <c r="L300" s="111"/>
    </row>
    <row r="301" spans="1:12" ht="15">
      <c r="A301" s="85"/>
      <c r="B301" s="85"/>
      <c r="C301" s="81"/>
      <c r="D301" s="81"/>
      <c r="E301" s="81"/>
      <c r="F301" s="81"/>
      <c r="G301" s="81"/>
      <c r="H301" s="111"/>
      <c r="I301" s="111"/>
      <c r="K301" s="111"/>
      <c r="L301" s="111"/>
    </row>
    <row r="302" spans="1:12" ht="15">
      <c r="A302" s="85"/>
      <c r="B302" s="85"/>
      <c r="C302" s="81"/>
      <c r="D302" s="81"/>
      <c r="E302" s="81"/>
      <c r="F302" s="81"/>
      <c r="G302" s="81"/>
      <c r="H302" s="111"/>
      <c r="I302" s="111"/>
      <c r="K302" s="111"/>
      <c r="L302" s="111"/>
    </row>
    <row r="303" spans="1:12" ht="15">
      <c r="A303" s="85"/>
      <c r="B303" s="85"/>
      <c r="C303" s="81"/>
      <c r="D303" s="81"/>
      <c r="E303" s="81"/>
      <c r="F303" s="81"/>
      <c r="G303" s="81"/>
      <c r="H303" s="111"/>
      <c r="I303" s="111"/>
      <c r="K303" s="111"/>
      <c r="L303" s="111"/>
    </row>
    <row r="304" spans="1:12" ht="14.25">
      <c r="A304" s="114"/>
      <c r="B304" s="114"/>
      <c r="C304" s="112"/>
      <c r="D304" s="112"/>
      <c r="E304" s="112"/>
      <c r="F304" s="112"/>
      <c r="G304" s="112"/>
      <c r="H304" s="113"/>
      <c r="I304" s="113"/>
      <c r="K304" s="113"/>
      <c r="L304" s="113"/>
    </row>
    <row r="305" spans="1:12" ht="15">
      <c r="A305" s="84"/>
      <c r="B305" s="84"/>
      <c r="C305" s="81"/>
      <c r="D305" s="81"/>
      <c r="E305" s="81"/>
      <c r="F305" s="81"/>
      <c r="G305" s="81"/>
      <c r="H305" s="111"/>
      <c r="I305" s="111"/>
      <c r="K305" s="111"/>
      <c r="L305" s="111"/>
    </row>
    <row r="306" spans="1:12" ht="15">
      <c r="A306" s="110"/>
      <c r="B306" s="110"/>
      <c r="C306" s="81"/>
      <c r="D306" s="81"/>
      <c r="E306" s="81"/>
      <c r="F306" s="81"/>
      <c r="G306" s="81"/>
      <c r="H306" s="111"/>
      <c r="I306" s="111"/>
      <c r="K306" s="111"/>
      <c r="L306" s="111"/>
    </row>
    <row r="307" spans="1:12" ht="15">
      <c r="A307" s="85"/>
      <c r="B307" s="85"/>
      <c r="C307" s="81"/>
      <c r="D307" s="81"/>
      <c r="E307" s="81"/>
      <c r="F307" s="81"/>
      <c r="G307" s="81"/>
      <c r="H307" s="111"/>
      <c r="I307" s="111"/>
      <c r="K307" s="111"/>
      <c r="L307" s="111"/>
    </row>
    <row r="308" spans="1:12" ht="15">
      <c r="A308" s="85"/>
      <c r="B308" s="85"/>
      <c r="C308" s="81"/>
      <c r="D308" s="81"/>
      <c r="E308" s="81"/>
      <c r="F308" s="81"/>
      <c r="G308" s="81"/>
      <c r="H308" s="111"/>
      <c r="I308" s="111"/>
      <c r="K308" s="111"/>
      <c r="L308" s="111"/>
    </row>
    <row r="309" spans="1:12" s="4" customFormat="1" ht="14.25">
      <c r="A309" s="80"/>
      <c r="B309" s="80"/>
      <c r="C309" s="112"/>
      <c r="D309" s="112"/>
      <c r="E309" s="112"/>
      <c r="F309" s="112"/>
      <c r="G309" s="112"/>
      <c r="H309" s="116"/>
      <c r="I309" s="116"/>
      <c r="K309" s="116"/>
      <c r="L309" s="116"/>
    </row>
    <row r="310" spans="1:12" ht="14.25">
      <c r="A310" s="117"/>
      <c r="B310" s="117"/>
      <c r="C310" s="112"/>
      <c r="D310" s="112"/>
      <c r="E310" s="112"/>
      <c r="F310" s="112"/>
      <c r="G310" s="112"/>
      <c r="H310" s="116"/>
      <c r="I310" s="116"/>
      <c r="K310" s="116"/>
      <c r="L310" s="116"/>
    </row>
    <row r="311" spans="1:12" ht="15">
      <c r="A311" s="118"/>
      <c r="B311" s="118"/>
      <c r="C311" s="112"/>
      <c r="D311" s="112"/>
      <c r="E311" s="112"/>
      <c r="F311" s="112"/>
      <c r="G311" s="112"/>
      <c r="H311" s="116"/>
      <c r="I311" s="116"/>
      <c r="K311" s="116"/>
      <c r="L311" s="116"/>
    </row>
    <row r="312" spans="1:12" ht="15">
      <c r="A312" s="83"/>
      <c r="B312" s="83"/>
      <c r="C312" s="112"/>
      <c r="D312" s="112"/>
      <c r="E312" s="112"/>
      <c r="F312" s="117"/>
      <c r="G312" s="112"/>
      <c r="H312" s="116"/>
      <c r="I312" s="116"/>
      <c r="K312" s="116"/>
      <c r="L312" s="116"/>
    </row>
    <row r="313" spans="1:12" ht="15">
      <c r="A313" s="85"/>
      <c r="B313" s="85"/>
      <c r="C313" s="81"/>
      <c r="D313" s="81"/>
      <c r="E313" s="81"/>
      <c r="F313" s="86"/>
      <c r="G313" s="81"/>
      <c r="H313" s="82"/>
      <c r="I313" s="82"/>
      <c r="K313" s="82"/>
      <c r="L313" s="82"/>
    </row>
    <row r="314" spans="1:12" ht="14.25">
      <c r="A314" s="115"/>
      <c r="B314" s="115"/>
      <c r="C314" s="112"/>
      <c r="D314" s="112"/>
      <c r="E314" s="112"/>
      <c r="F314" s="112"/>
      <c r="G314" s="112"/>
      <c r="H314" s="116"/>
      <c r="I314" s="116"/>
      <c r="K314" s="116"/>
      <c r="L314" s="116"/>
    </row>
    <row r="315" spans="1:12" ht="15">
      <c r="A315" s="83"/>
      <c r="B315" s="83"/>
      <c r="C315" s="112"/>
      <c r="D315" s="112"/>
      <c r="E315" s="112"/>
      <c r="F315" s="112"/>
      <c r="G315" s="112"/>
      <c r="H315" s="116"/>
      <c r="I315" s="116"/>
      <c r="K315" s="116"/>
      <c r="L315" s="116"/>
    </row>
    <row r="316" spans="1:12" ht="15">
      <c r="A316" s="83"/>
      <c r="B316" s="83"/>
      <c r="C316" s="112"/>
      <c r="D316" s="112"/>
      <c r="E316" s="112"/>
      <c r="F316" s="112"/>
      <c r="G316" s="112"/>
      <c r="H316" s="116"/>
      <c r="I316" s="116"/>
      <c r="K316" s="116"/>
      <c r="L316" s="116"/>
    </row>
    <row r="317" spans="1:12" ht="15">
      <c r="A317" s="83"/>
      <c r="B317" s="83"/>
      <c r="C317" s="112"/>
      <c r="D317" s="112"/>
      <c r="E317" s="112"/>
      <c r="F317" s="112"/>
      <c r="G317" s="112"/>
      <c r="H317" s="116"/>
      <c r="I317" s="116"/>
      <c r="K317" s="116"/>
      <c r="L317" s="116"/>
    </row>
    <row r="318" spans="1:12" ht="15">
      <c r="A318" s="83"/>
      <c r="B318" s="83"/>
      <c r="C318" s="112"/>
      <c r="D318" s="112"/>
      <c r="E318" s="112"/>
      <c r="F318" s="112"/>
      <c r="G318" s="112"/>
      <c r="H318" s="116"/>
      <c r="I318" s="116"/>
      <c r="K318" s="116"/>
      <c r="L318" s="116"/>
    </row>
    <row r="319" spans="1:12" ht="15">
      <c r="A319" s="83"/>
      <c r="B319" s="83"/>
      <c r="C319" s="112"/>
      <c r="D319" s="112"/>
      <c r="E319" s="112"/>
      <c r="F319" s="112"/>
      <c r="G319" s="112"/>
      <c r="H319" s="116"/>
      <c r="I319" s="116"/>
      <c r="K319" s="116"/>
      <c r="L319" s="116"/>
    </row>
    <row r="320" spans="1:12" ht="15">
      <c r="A320" s="83"/>
      <c r="B320" s="83"/>
      <c r="C320" s="112"/>
      <c r="D320" s="112"/>
      <c r="E320" s="112"/>
      <c r="F320" s="112"/>
      <c r="G320" s="112"/>
      <c r="H320" s="113"/>
      <c r="I320" s="113"/>
      <c r="K320" s="113"/>
      <c r="L320" s="113"/>
    </row>
    <row r="321" spans="1:12" ht="15">
      <c r="A321" s="83"/>
      <c r="B321" s="83"/>
      <c r="C321" s="112"/>
      <c r="D321" s="112"/>
      <c r="E321" s="112"/>
      <c r="F321" s="112"/>
      <c r="G321" s="112"/>
      <c r="H321" s="113"/>
      <c r="I321" s="113"/>
      <c r="K321" s="113"/>
      <c r="L321" s="113"/>
    </row>
    <row r="322" spans="1:12" ht="15">
      <c r="A322" s="83"/>
      <c r="B322" s="83"/>
      <c r="C322" s="112"/>
      <c r="D322" s="112"/>
      <c r="E322" s="112"/>
      <c r="F322" s="112"/>
      <c r="G322" s="112"/>
      <c r="H322" s="116"/>
      <c r="I322" s="116"/>
      <c r="K322" s="116"/>
      <c r="L322" s="116"/>
    </row>
    <row r="323" spans="1:12" ht="15">
      <c r="A323" s="83"/>
      <c r="B323" s="83"/>
      <c r="C323" s="112"/>
      <c r="D323" s="112"/>
      <c r="E323" s="112"/>
      <c r="F323" s="112"/>
      <c r="G323" s="112"/>
      <c r="H323" s="116"/>
      <c r="I323" s="116"/>
      <c r="K323" s="116"/>
      <c r="L323" s="116"/>
    </row>
    <row r="324" spans="1:12" ht="15">
      <c r="A324" s="83"/>
      <c r="B324" s="83"/>
      <c r="C324" s="112"/>
      <c r="D324" s="112"/>
      <c r="E324" s="112"/>
      <c r="F324" s="112"/>
      <c r="G324" s="112"/>
      <c r="H324" s="116"/>
      <c r="I324" s="116"/>
      <c r="K324" s="116"/>
      <c r="L324" s="116"/>
    </row>
    <row r="325" spans="1:12" ht="15">
      <c r="A325" s="83"/>
      <c r="B325" s="83"/>
      <c r="C325" s="112"/>
      <c r="D325" s="112"/>
      <c r="E325" s="112"/>
      <c r="F325" s="112"/>
      <c r="G325" s="112"/>
      <c r="H325" s="116"/>
      <c r="I325" s="116"/>
      <c r="K325" s="116"/>
      <c r="L325" s="116"/>
    </row>
    <row r="326" spans="1:12" ht="15">
      <c r="A326" s="83"/>
      <c r="B326" s="83"/>
      <c r="C326" s="112"/>
      <c r="D326" s="112"/>
      <c r="E326" s="112"/>
      <c r="F326" s="112"/>
      <c r="G326" s="112"/>
      <c r="H326" s="113"/>
      <c r="I326" s="113"/>
      <c r="K326" s="113"/>
      <c r="L326" s="113"/>
    </row>
    <row r="327" spans="1:12" ht="15">
      <c r="A327" s="83"/>
      <c r="B327" s="83"/>
      <c r="C327" s="112"/>
      <c r="D327" s="112"/>
      <c r="E327" s="112"/>
      <c r="F327" s="112"/>
      <c r="G327" s="112"/>
      <c r="H327" s="113"/>
      <c r="I327" s="113"/>
      <c r="K327" s="113"/>
      <c r="L327" s="113"/>
    </row>
    <row r="328" spans="1:12" ht="15">
      <c r="A328" s="83"/>
      <c r="B328" s="83"/>
      <c r="C328" s="112"/>
      <c r="D328" s="112"/>
      <c r="E328" s="112"/>
      <c r="F328" s="112"/>
      <c r="G328" s="112"/>
      <c r="H328" s="116"/>
      <c r="I328" s="116"/>
      <c r="K328" s="116"/>
      <c r="L328" s="116"/>
    </row>
    <row r="329" spans="1:12" ht="15">
      <c r="A329" s="83"/>
      <c r="B329" s="83"/>
      <c r="C329" s="112"/>
      <c r="D329" s="112"/>
      <c r="E329" s="112"/>
      <c r="F329" s="112"/>
      <c r="G329" s="112"/>
      <c r="H329" s="116"/>
      <c r="I329" s="116"/>
      <c r="K329" s="116"/>
      <c r="L329" s="116"/>
    </row>
    <row r="330" spans="1:12" ht="15">
      <c r="A330" s="83"/>
      <c r="B330" s="83"/>
      <c r="C330" s="112"/>
      <c r="D330" s="112"/>
      <c r="E330" s="112"/>
      <c r="F330" s="112"/>
      <c r="G330" s="112"/>
      <c r="H330" s="116"/>
      <c r="I330" s="116"/>
      <c r="K330" s="116"/>
      <c r="L330" s="116"/>
    </row>
    <row r="331" spans="1:12" ht="15">
      <c r="A331" s="83"/>
      <c r="B331" s="83"/>
      <c r="C331" s="112"/>
      <c r="D331" s="112"/>
      <c r="E331" s="112"/>
      <c r="F331" s="112"/>
      <c r="G331" s="112"/>
      <c r="H331" s="116"/>
      <c r="I331" s="116"/>
      <c r="K331" s="116"/>
      <c r="L331" s="116"/>
    </row>
    <row r="332" spans="1:12" ht="15">
      <c r="A332" s="83"/>
      <c r="B332" s="83"/>
      <c r="C332" s="112"/>
      <c r="D332" s="112"/>
      <c r="E332" s="112"/>
      <c r="F332" s="112"/>
      <c r="G332" s="112"/>
      <c r="H332" s="113"/>
      <c r="I332" s="113"/>
      <c r="K332" s="113"/>
      <c r="L332" s="113"/>
    </row>
    <row r="333" spans="1:12" ht="15">
      <c r="A333" s="83"/>
      <c r="B333" s="83"/>
      <c r="C333" s="112"/>
      <c r="D333" s="112"/>
      <c r="E333" s="112"/>
      <c r="F333" s="112"/>
      <c r="G333" s="112"/>
      <c r="H333" s="113"/>
      <c r="I333" s="113"/>
      <c r="K333" s="113"/>
      <c r="L333" s="113"/>
    </row>
    <row r="334" spans="1:12" ht="15">
      <c r="A334" s="83"/>
      <c r="B334" s="83"/>
      <c r="C334" s="112"/>
      <c r="D334" s="112"/>
      <c r="E334" s="112"/>
      <c r="F334" s="112"/>
      <c r="G334" s="112"/>
      <c r="H334" s="113"/>
      <c r="I334" s="113"/>
      <c r="K334" s="113"/>
      <c r="L334" s="113"/>
    </row>
    <row r="335" spans="1:12" ht="15">
      <c r="A335" s="85"/>
      <c r="B335" s="85"/>
      <c r="C335" s="81"/>
      <c r="D335" s="81"/>
      <c r="E335" s="81"/>
      <c r="F335" s="81"/>
      <c r="G335" s="81"/>
      <c r="H335" s="82"/>
      <c r="I335" s="82"/>
      <c r="K335" s="82"/>
      <c r="L335" s="82"/>
    </row>
    <row r="336" spans="1:12" ht="15">
      <c r="A336" s="84"/>
      <c r="B336" s="84"/>
      <c r="C336" s="81"/>
      <c r="D336" s="81"/>
      <c r="E336" s="81"/>
      <c r="F336" s="81"/>
      <c r="G336" s="81"/>
      <c r="H336" s="82"/>
      <c r="I336" s="82"/>
      <c r="K336" s="82"/>
      <c r="L336" s="82"/>
    </row>
    <row r="337" spans="1:12" ht="15">
      <c r="A337" s="85"/>
      <c r="B337" s="85"/>
      <c r="C337" s="81"/>
      <c r="D337" s="81"/>
      <c r="E337" s="81"/>
      <c r="F337" s="81"/>
      <c r="G337" s="81"/>
      <c r="H337" s="82"/>
      <c r="I337" s="82"/>
      <c r="K337" s="82"/>
      <c r="L337" s="82"/>
    </row>
    <row r="338" spans="1:12" ht="15">
      <c r="A338" s="85"/>
      <c r="B338" s="85"/>
      <c r="C338" s="81"/>
      <c r="D338" s="81"/>
      <c r="E338" s="81"/>
      <c r="F338" s="81"/>
      <c r="G338" s="81"/>
      <c r="H338" s="82"/>
      <c r="I338" s="82"/>
      <c r="K338" s="82"/>
      <c r="L338" s="82"/>
    </row>
    <row r="339" spans="1:12" ht="15">
      <c r="A339" s="85"/>
      <c r="B339" s="85"/>
      <c r="C339" s="81"/>
      <c r="D339" s="81"/>
      <c r="E339" s="81"/>
      <c r="F339" s="81"/>
      <c r="G339" s="81"/>
      <c r="H339" s="111"/>
      <c r="I339" s="111"/>
      <c r="K339" s="111"/>
      <c r="L339" s="111"/>
    </row>
    <row r="340" spans="1:12" ht="15">
      <c r="A340" s="85"/>
      <c r="B340" s="85"/>
      <c r="C340" s="81"/>
      <c r="D340" s="81"/>
      <c r="E340" s="81"/>
      <c r="F340" s="81"/>
      <c r="G340" s="81"/>
      <c r="H340" s="111"/>
      <c r="I340" s="111"/>
      <c r="K340" s="111"/>
      <c r="L340" s="111"/>
    </row>
    <row r="341" spans="1:12" ht="15">
      <c r="A341" s="85"/>
      <c r="B341" s="85"/>
      <c r="C341" s="81"/>
      <c r="D341" s="81"/>
      <c r="E341" s="81"/>
      <c r="F341" s="81"/>
      <c r="G341" s="81"/>
      <c r="H341" s="82"/>
      <c r="I341" s="82"/>
      <c r="K341" s="82"/>
      <c r="L341" s="82"/>
    </row>
    <row r="342" spans="1:12" ht="15">
      <c r="A342" s="80"/>
      <c r="B342" s="80"/>
      <c r="C342" s="112"/>
      <c r="D342" s="112"/>
      <c r="E342" s="112"/>
      <c r="F342" s="81"/>
      <c r="G342" s="81"/>
      <c r="H342" s="82"/>
      <c r="I342" s="82"/>
      <c r="K342" s="82"/>
      <c r="L342" s="82"/>
    </row>
    <row r="343" spans="1:12" ht="15">
      <c r="A343" s="80"/>
      <c r="B343" s="80"/>
      <c r="C343" s="112"/>
      <c r="D343" s="112"/>
      <c r="E343" s="112"/>
      <c r="F343" s="112"/>
      <c r="G343" s="81"/>
      <c r="H343" s="113"/>
      <c r="I343" s="113"/>
      <c r="K343" s="113"/>
      <c r="L343" s="113"/>
    </row>
    <row r="344" spans="1:12" ht="15">
      <c r="A344" s="83"/>
      <c r="B344" s="83"/>
      <c r="C344" s="81"/>
      <c r="D344" s="81"/>
      <c r="E344" s="81"/>
      <c r="F344" s="81"/>
      <c r="G344" s="81"/>
      <c r="H344" s="111"/>
      <c r="I344" s="111"/>
      <c r="K344" s="111"/>
      <c r="L344" s="111"/>
    </row>
    <row r="345" spans="1:12" ht="15">
      <c r="A345" s="84"/>
      <c r="B345" s="84"/>
      <c r="C345" s="81"/>
      <c r="D345" s="81"/>
      <c r="E345" s="81"/>
      <c r="F345" s="81"/>
      <c r="G345" s="81"/>
      <c r="H345" s="111"/>
      <c r="I345" s="111"/>
      <c r="K345" s="111"/>
      <c r="L345" s="111"/>
    </row>
    <row r="346" spans="1:12" ht="15">
      <c r="A346" s="85"/>
      <c r="B346" s="85"/>
      <c r="C346" s="81"/>
      <c r="D346" s="81"/>
      <c r="E346" s="81"/>
      <c r="F346" s="81"/>
      <c r="G346" s="81"/>
      <c r="H346" s="111"/>
      <c r="I346" s="111"/>
      <c r="K346" s="111"/>
      <c r="L346" s="111"/>
    </row>
    <row r="347" spans="1:12" ht="15">
      <c r="A347" s="85"/>
      <c r="B347" s="85"/>
      <c r="C347" s="81"/>
      <c r="D347" s="81"/>
      <c r="E347" s="81"/>
      <c r="F347" s="81"/>
      <c r="G347" s="81"/>
      <c r="H347" s="111"/>
      <c r="I347" s="111"/>
      <c r="K347" s="111"/>
      <c r="L347" s="111"/>
    </row>
    <row r="348" spans="1:12" ht="15">
      <c r="A348" s="80"/>
      <c r="B348" s="80"/>
      <c r="C348" s="112"/>
      <c r="D348" s="112"/>
      <c r="E348" s="112"/>
      <c r="F348" s="112"/>
      <c r="G348" s="81"/>
      <c r="H348" s="113"/>
      <c r="I348" s="113"/>
      <c r="K348" s="113"/>
      <c r="L348" s="113"/>
    </row>
    <row r="349" spans="1:12" ht="15">
      <c r="A349" s="83"/>
      <c r="B349" s="83"/>
      <c r="C349" s="81"/>
      <c r="D349" s="81"/>
      <c r="E349" s="81"/>
      <c r="F349" s="81"/>
      <c r="G349" s="81"/>
      <c r="H349" s="111"/>
      <c r="I349" s="111"/>
      <c r="K349" s="111"/>
      <c r="L349" s="111"/>
    </row>
    <row r="350" spans="1:12" ht="15">
      <c r="A350" s="84"/>
      <c r="B350" s="84"/>
      <c r="C350" s="81"/>
      <c r="D350" s="81"/>
      <c r="E350" s="81"/>
      <c r="F350" s="81"/>
      <c r="G350" s="81"/>
      <c r="H350" s="111"/>
      <c r="I350" s="111"/>
      <c r="K350" s="111"/>
      <c r="L350" s="111"/>
    </row>
    <row r="351" spans="1:12" ht="15">
      <c r="A351" s="85"/>
      <c r="B351" s="85"/>
      <c r="C351" s="81"/>
      <c r="D351" s="81"/>
      <c r="E351" s="81"/>
      <c r="F351" s="81"/>
      <c r="G351" s="81"/>
      <c r="H351" s="111"/>
      <c r="I351" s="111"/>
      <c r="K351" s="111"/>
      <c r="L351" s="111"/>
    </row>
    <row r="352" spans="1:12" ht="15">
      <c r="A352" s="85"/>
      <c r="B352" s="85"/>
      <c r="C352" s="81"/>
      <c r="D352" s="81"/>
      <c r="E352" s="81"/>
      <c r="F352" s="81"/>
      <c r="G352" s="81"/>
      <c r="H352" s="111"/>
      <c r="I352" s="111"/>
      <c r="K352" s="111"/>
      <c r="L352" s="111"/>
    </row>
    <row r="353" spans="1:12" ht="15">
      <c r="A353" s="110"/>
      <c r="B353" s="110"/>
      <c r="C353" s="81"/>
      <c r="D353" s="81"/>
      <c r="E353" s="81"/>
      <c r="F353" s="81"/>
      <c r="G353" s="81"/>
      <c r="H353" s="111"/>
      <c r="I353" s="111"/>
      <c r="K353" s="111"/>
      <c r="L353" s="111"/>
    </row>
    <row r="354" spans="1:12" ht="15">
      <c r="A354" s="80"/>
      <c r="B354" s="80"/>
      <c r="C354" s="81"/>
      <c r="D354" s="112"/>
      <c r="E354" s="112"/>
      <c r="F354" s="112"/>
      <c r="G354" s="112"/>
      <c r="H354" s="113"/>
      <c r="I354" s="113"/>
      <c r="K354" s="113"/>
      <c r="L354" s="113"/>
    </row>
    <row r="355" spans="1:12" ht="15">
      <c r="A355" s="83"/>
      <c r="B355" s="83"/>
      <c r="C355" s="81"/>
      <c r="D355" s="81"/>
      <c r="E355" s="81"/>
      <c r="F355" s="81"/>
      <c r="G355" s="81"/>
      <c r="H355" s="111"/>
      <c r="I355" s="111"/>
      <c r="K355" s="111"/>
      <c r="L355" s="111"/>
    </row>
    <row r="356" spans="1:12" ht="15">
      <c r="A356" s="110"/>
      <c r="B356" s="110"/>
      <c r="C356" s="81"/>
      <c r="D356" s="81"/>
      <c r="E356" s="81"/>
      <c r="F356" s="81"/>
      <c r="G356" s="81"/>
      <c r="H356" s="111"/>
      <c r="I356" s="111"/>
      <c r="K356" s="111"/>
      <c r="L356" s="111"/>
    </row>
    <row r="357" spans="1:12" ht="15">
      <c r="A357" s="110"/>
      <c r="B357" s="110"/>
      <c r="C357" s="81"/>
      <c r="D357" s="81"/>
      <c r="E357" s="81"/>
      <c r="F357" s="81"/>
      <c r="G357" s="81"/>
      <c r="H357" s="111"/>
      <c r="I357" s="111"/>
      <c r="K357" s="111"/>
      <c r="L357" s="111"/>
    </row>
    <row r="358" spans="1:12" ht="15">
      <c r="A358" s="110"/>
      <c r="B358" s="110"/>
      <c r="C358" s="81"/>
      <c r="D358" s="81"/>
      <c r="E358" s="81"/>
      <c r="F358" s="81"/>
      <c r="G358" s="81"/>
      <c r="H358" s="111"/>
      <c r="I358" s="111"/>
      <c r="K358" s="111"/>
      <c r="L358" s="111"/>
    </row>
    <row r="359" spans="1:12" ht="15">
      <c r="A359" s="83"/>
      <c r="B359" s="83"/>
      <c r="C359" s="81"/>
      <c r="D359" s="112"/>
      <c r="E359" s="112"/>
      <c r="F359" s="112"/>
      <c r="G359" s="112"/>
      <c r="H359" s="82"/>
      <c r="I359" s="82"/>
      <c r="K359" s="82"/>
      <c r="L359" s="82"/>
    </row>
    <row r="360" spans="1:12" ht="15">
      <c r="A360" s="84"/>
      <c r="B360" s="84"/>
      <c r="C360" s="81"/>
      <c r="D360" s="81"/>
      <c r="E360" s="81"/>
      <c r="F360" s="81"/>
      <c r="G360" s="81"/>
      <c r="H360" s="82"/>
      <c r="I360" s="82"/>
      <c r="K360" s="82"/>
      <c r="L360" s="82"/>
    </row>
    <row r="361" spans="1:12" ht="15">
      <c r="A361" s="85"/>
      <c r="B361" s="85"/>
      <c r="C361" s="81"/>
      <c r="D361" s="81"/>
      <c r="E361" s="81"/>
      <c r="F361" s="81"/>
      <c r="G361" s="81"/>
      <c r="H361" s="82"/>
      <c r="I361" s="82"/>
      <c r="K361" s="82"/>
      <c r="L361" s="82"/>
    </row>
    <row r="362" spans="1:12" ht="15">
      <c r="A362" s="85"/>
      <c r="B362" s="85"/>
      <c r="C362" s="81"/>
      <c r="D362" s="81"/>
      <c r="E362" s="81"/>
      <c r="F362" s="81"/>
      <c r="G362" s="81"/>
      <c r="H362" s="82"/>
      <c r="I362" s="82"/>
      <c r="K362" s="82"/>
      <c r="L362" s="82"/>
    </row>
    <row r="363" spans="1:12" ht="15">
      <c r="A363" s="85"/>
      <c r="B363" s="85"/>
      <c r="C363" s="81"/>
      <c r="D363" s="81"/>
      <c r="E363" s="81"/>
      <c r="F363" s="81"/>
      <c r="G363" s="81"/>
      <c r="H363" s="111"/>
      <c r="I363" s="111"/>
      <c r="K363" s="111"/>
      <c r="L363" s="111"/>
    </row>
    <row r="364" spans="1:12" ht="15">
      <c r="A364" s="85"/>
      <c r="B364" s="85"/>
      <c r="C364" s="81"/>
      <c r="D364" s="81"/>
      <c r="E364" s="81"/>
      <c r="F364" s="81"/>
      <c r="G364" s="81"/>
      <c r="H364" s="111"/>
      <c r="I364" s="111"/>
      <c r="K364" s="111"/>
      <c r="L364" s="111"/>
    </row>
    <row r="365" spans="1:12" ht="15">
      <c r="A365" s="80"/>
      <c r="B365" s="80"/>
      <c r="C365" s="81"/>
      <c r="D365" s="81"/>
      <c r="E365" s="81"/>
      <c r="F365" s="112"/>
      <c r="G365" s="112"/>
      <c r="H365" s="113"/>
      <c r="I365" s="113"/>
      <c r="K365" s="113"/>
      <c r="L365" s="113"/>
    </row>
    <row r="366" spans="1:12" ht="15">
      <c r="A366" s="83"/>
      <c r="B366" s="83"/>
      <c r="C366" s="81"/>
      <c r="D366" s="81"/>
      <c r="E366" s="81"/>
      <c r="F366" s="81"/>
      <c r="G366" s="81"/>
      <c r="H366" s="111"/>
      <c r="I366" s="111"/>
      <c r="K366" s="111"/>
      <c r="L366" s="111"/>
    </row>
    <row r="367" spans="1:12" ht="15">
      <c r="A367" s="84"/>
      <c r="B367" s="84"/>
      <c r="C367" s="81"/>
      <c r="D367" s="81"/>
      <c r="E367" s="81"/>
      <c r="F367" s="81"/>
      <c r="G367" s="81"/>
      <c r="H367" s="111"/>
      <c r="I367" s="111"/>
      <c r="K367" s="111"/>
      <c r="L367" s="111"/>
    </row>
    <row r="368" spans="1:12" ht="15">
      <c r="A368" s="85"/>
      <c r="B368" s="85"/>
      <c r="C368" s="81"/>
      <c r="D368" s="81"/>
      <c r="E368" s="81"/>
      <c r="F368" s="81"/>
      <c r="G368" s="81"/>
      <c r="H368" s="111"/>
      <c r="I368" s="111"/>
      <c r="K368" s="111"/>
      <c r="L368" s="111"/>
    </row>
    <row r="369" spans="1:12" ht="15">
      <c r="A369" s="85"/>
      <c r="B369" s="85"/>
      <c r="C369" s="81"/>
      <c r="D369" s="81"/>
      <c r="E369" s="81"/>
      <c r="F369" s="81"/>
      <c r="G369" s="81"/>
      <c r="H369" s="111"/>
      <c r="I369" s="111"/>
      <c r="K369" s="111"/>
      <c r="L369" s="111"/>
    </row>
    <row r="370" spans="1:12" ht="15">
      <c r="A370" s="85"/>
      <c r="B370" s="85"/>
      <c r="C370" s="81"/>
      <c r="D370" s="81"/>
      <c r="E370" s="81"/>
      <c r="F370" s="81"/>
      <c r="G370" s="81"/>
      <c r="H370" s="111"/>
      <c r="I370" s="111"/>
      <c r="K370" s="111"/>
      <c r="L370" s="111"/>
    </row>
    <row r="371" spans="1:12" ht="15">
      <c r="A371" s="85"/>
      <c r="B371" s="85"/>
      <c r="C371" s="81"/>
      <c r="D371" s="81"/>
      <c r="E371" s="81"/>
      <c r="F371" s="81"/>
      <c r="G371" s="81"/>
      <c r="H371" s="111"/>
      <c r="I371" s="111"/>
      <c r="K371" s="111"/>
      <c r="L371" s="111"/>
    </row>
    <row r="372" spans="1:12" ht="15">
      <c r="A372" s="85"/>
      <c r="B372" s="85"/>
      <c r="C372" s="81"/>
      <c r="D372" s="81"/>
      <c r="E372" s="81"/>
      <c r="F372" s="81"/>
      <c r="G372" s="81"/>
      <c r="H372" s="111"/>
      <c r="I372" s="111"/>
      <c r="K372" s="111"/>
      <c r="L372" s="111"/>
    </row>
    <row r="373" spans="1:12" ht="15">
      <c r="A373" s="110"/>
      <c r="B373" s="110"/>
      <c r="C373" s="81"/>
      <c r="D373" s="81"/>
      <c r="E373" s="81"/>
      <c r="F373" s="81"/>
      <c r="G373" s="81"/>
      <c r="H373" s="111"/>
      <c r="I373" s="111"/>
      <c r="K373" s="111"/>
      <c r="L373" s="111"/>
    </row>
    <row r="374" spans="1:12" ht="15">
      <c r="A374" s="110"/>
      <c r="B374" s="110"/>
      <c r="C374" s="81"/>
      <c r="D374" s="81"/>
      <c r="E374" s="81"/>
      <c r="F374" s="81"/>
      <c r="G374" s="81"/>
      <c r="H374" s="111"/>
      <c r="I374" s="111"/>
      <c r="K374" s="111"/>
      <c r="L374" s="111"/>
    </row>
    <row r="375" spans="1:12" ht="15">
      <c r="A375" s="110"/>
      <c r="B375" s="110"/>
      <c r="C375" s="81"/>
      <c r="D375" s="81"/>
      <c r="E375" s="81"/>
      <c r="F375" s="81"/>
      <c r="G375" s="81"/>
      <c r="H375" s="111"/>
      <c r="I375" s="111"/>
      <c r="K375" s="111"/>
      <c r="L375" s="111"/>
    </row>
    <row r="376" spans="1:12" ht="15">
      <c r="A376" s="84"/>
      <c r="B376" s="84"/>
      <c r="C376" s="81"/>
      <c r="D376" s="81"/>
      <c r="E376" s="81"/>
      <c r="F376" s="81"/>
      <c r="G376" s="81"/>
      <c r="H376" s="82"/>
      <c r="I376" s="82"/>
      <c r="K376" s="82"/>
      <c r="L376" s="82"/>
    </row>
    <row r="377" spans="1:12" ht="15">
      <c r="A377" s="119"/>
      <c r="B377" s="119"/>
      <c r="C377" s="81"/>
      <c r="D377" s="81"/>
      <c r="E377" s="81"/>
      <c r="F377" s="81"/>
      <c r="G377" s="120"/>
      <c r="H377" s="82"/>
      <c r="I377" s="82"/>
      <c r="K377" s="82"/>
      <c r="L377" s="82"/>
    </row>
    <row r="378" spans="1:12" ht="15">
      <c r="A378" s="85"/>
      <c r="B378" s="85"/>
      <c r="C378" s="81"/>
      <c r="D378" s="81"/>
      <c r="E378" s="81"/>
      <c r="F378" s="81"/>
      <c r="G378" s="120"/>
      <c r="H378" s="82"/>
      <c r="I378" s="82"/>
      <c r="K378" s="82"/>
      <c r="L378" s="82"/>
    </row>
    <row r="379" spans="1:12" ht="15">
      <c r="A379" s="85"/>
      <c r="B379" s="85"/>
      <c r="C379" s="81"/>
      <c r="D379" s="81"/>
      <c r="E379" s="81"/>
      <c r="F379" s="81"/>
      <c r="G379" s="120"/>
      <c r="H379" s="111"/>
      <c r="I379" s="111"/>
      <c r="K379" s="111"/>
      <c r="L379" s="111"/>
    </row>
    <row r="380" spans="1:12" s="4" customFormat="1" ht="15">
      <c r="A380" s="85"/>
      <c r="B380" s="85"/>
      <c r="C380" s="81"/>
      <c r="D380" s="81"/>
      <c r="E380" s="81"/>
      <c r="F380" s="81"/>
      <c r="G380" s="120"/>
      <c r="H380" s="82"/>
      <c r="I380" s="82"/>
      <c r="K380" s="82"/>
      <c r="L380" s="82"/>
    </row>
    <row r="381" spans="1:12" s="4" customFormat="1" ht="15">
      <c r="A381" s="85"/>
      <c r="B381" s="85"/>
      <c r="C381" s="81"/>
      <c r="D381" s="81"/>
      <c r="E381" s="81"/>
      <c r="F381" s="81"/>
      <c r="G381" s="120"/>
      <c r="H381" s="111"/>
      <c r="I381" s="111"/>
      <c r="K381" s="111"/>
      <c r="L381" s="111"/>
    </row>
    <row r="382" spans="1:12" ht="15">
      <c r="A382" s="84"/>
      <c r="B382" s="84"/>
      <c r="C382" s="81"/>
      <c r="D382" s="81"/>
      <c r="E382" s="81"/>
      <c r="F382" s="81"/>
      <c r="G382" s="81"/>
      <c r="H382" s="82"/>
      <c r="I382" s="82"/>
      <c r="K382" s="82"/>
      <c r="L382" s="82"/>
    </row>
    <row r="383" spans="1:12" ht="15">
      <c r="A383" s="85"/>
      <c r="B383" s="85"/>
      <c r="C383" s="81"/>
      <c r="D383" s="81"/>
      <c r="E383" s="81"/>
      <c r="F383" s="81"/>
      <c r="G383" s="81"/>
      <c r="H383" s="82"/>
      <c r="I383" s="82"/>
      <c r="K383" s="82"/>
      <c r="L383" s="82"/>
    </row>
    <row r="384" spans="1:12" ht="15">
      <c r="A384" s="85"/>
      <c r="B384" s="85"/>
      <c r="C384" s="81"/>
      <c r="D384" s="81"/>
      <c r="E384" s="81"/>
      <c r="F384" s="81"/>
      <c r="G384" s="81"/>
      <c r="H384" s="82"/>
      <c r="I384" s="82"/>
      <c r="K384" s="82"/>
      <c r="L384" s="82"/>
    </row>
    <row r="385" spans="1:12" ht="15">
      <c r="A385" s="85"/>
      <c r="B385" s="85"/>
      <c r="C385" s="81"/>
      <c r="D385" s="81"/>
      <c r="E385" s="81"/>
      <c r="F385" s="81"/>
      <c r="G385" s="81"/>
      <c r="H385" s="111"/>
      <c r="I385" s="111"/>
      <c r="K385" s="111"/>
      <c r="L385" s="111"/>
    </row>
    <row r="386" spans="1:12" ht="15">
      <c r="A386" s="85"/>
      <c r="B386" s="85"/>
      <c r="C386" s="81"/>
      <c r="D386" s="81"/>
      <c r="E386" s="81"/>
      <c r="F386" s="81"/>
      <c r="G386" s="81"/>
      <c r="H386" s="111"/>
      <c r="I386" s="111"/>
      <c r="K386" s="111"/>
      <c r="L386" s="111"/>
    </row>
    <row r="387" spans="1:12" ht="15">
      <c r="A387" s="83"/>
      <c r="B387" s="83"/>
      <c r="C387" s="112"/>
      <c r="D387" s="112"/>
      <c r="E387" s="112"/>
      <c r="F387" s="117"/>
      <c r="G387" s="112"/>
      <c r="H387" s="116"/>
      <c r="I387" s="116"/>
      <c r="K387" s="116"/>
      <c r="L387" s="116"/>
    </row>
    <row r="388" spans="1:12" ht="15">
      <c r="A388" s="83"/>
      <c r="B388" s="83"/>
      <c r="C388" s="112"/>
      <c r="D388" s="112"/>
      <c r="E388" s="112"/>
      <c r="F388" s="117"/>
      <c r="G388" s="112"/>
      <c r="H388" s="116"/>
      <c r="I388" s="116"/>
      <c r="K388" s="116"/>
      <c r="L388" s="116"/>
    </row>
    <row r="389" spans="1:12" ht="15">
      <c r="A389" s="85"/>
      <c r="B389" s="85"/>
      <c r="C389" s="81"/>
      <c r="D389" s="81"/>
      <c r="E389" s="81"/>
      <c r="F389" s="86"/>
      <c r="G389" s="81"/>
      <c r="H389" s="82"/>
      <c r="I389" s="82"/>
      <c r="K389" s="82"/>
      <c r="L389" s="82"/>
    </row>
    <row r="390" spans="1:12" ht="15">
      <c r="A390" s="119"/>
      <c r="B390" s="119"/>
      <c r="C390" s="112"/>
      <c r="D390" s="112"/>
      <c r="E390" s="112"/>
      <c r="F390" s="117"/>
      <c r="G390" s="112"/>
      <c r="H390" s="116"/>
      <c r="I390" s="116"/>
      <c r="K390" s="116"/>
      <c r="L390" s="116"/>
    </row>
    <row r="391" spans="1:12" ht="15">
      <c r="A391" s="85"/>
      <c r="B391" s="85"/>
      <c r="C391" s="81"/>
      <c r="D391" s="81"/>
      <c r="E391" s="81"/>
      <c r="F391" s="86"/>
      <c r="G391" s="81"/>
      <c r="H391" s="82"/>
      <c r="I391" s="82"/>
      <c r="K391" s="82"/>
      <c r="L391" s="82"/>
    </row>
    <row r="392" spans="1:12" ht="15">
      <c r="A392" s="85"/>
      <c r="B392" s="85"/>
      <c r="C392" s="81"/>
      <c r="D392" s="81"/>
      <c r="E392" s="81"/>
      <c r="F392" s="86"/>
      <c r="G392" s="81"/>
      <c r="H392" s="82"/>
      <c r="I392" s="82"/>
      <c r="K392" s="82"/>
      <c r="L392" s="82"/>
    </row>
    <row r="393" spans="1:12" ht="15">
      <c r="A393" s="85"/>
      <c r="B393" s="85"/>
      <c r="C393" s="81"/>
      <c r="D393" s="81"/>
      <c r="E393" s="81"/>
      <c r="F393" s="86"/>
      <c r="G393" s="81"/>
      <c r="H393" s="82"/>
      <c r="I393" s="82"/>
      <c r="K393" s="82"/>
      <c r="L393" s="82"/>
    </row>
    <row r="394" spans="1:12" ht="15">
      <c r="A394" s="85"/>
      <c r="B394" s="85"/>
      <c r="C394" s="81"/>
      <c r="D394" s="81"/>
      <c r="E394" s="81"/>
      <c r="F394" s="86"/>
      <c r="G394" s="81"/>
      <c r="H394" s="82"/>
      <c r="I394" s="82"/>
      <c r="K394" s="82"/>
      <c r="L394" s="82"/>
    </row>
    <row r="395" spans="1:12" ht="15">
      <c r="A395" s="85"/>
      <c r="B395" s="85"/>
      <c r="C395" s="81"/>
      <c r="D395" s="81"/>
      <c r="E395" s="81"/>
      <c r="F395" s="86"/>
      <c r="G395" s="81"/>
      <c r="H395" s="111"/>
      <c r="I395" s="111"/>
      <c r="K395" s="111"/>
      <c r="L395" s="111"/>
    </row>
    <row r="396" spans="1:12" ht="14.25">
      <c r="A396" s="115"/>
      <c r="B396" s="115"/>
      <c r="C396" s="112"/>
      <c r="D396" s="112"/>
      <c r="E396" s="112"/>
      <c r="F396" s="112"/>
      <c r="G396" s="112"/>
      <c r="H396" s="116"/>
      <c r="I396" s="116"/>
      <c r="K396" s="116"/>
      <c r="L396" s="116"/>
    </row>
    <row r="397" spans="1:12" s="4" customFormat="1" ht="15">
      <c r="A397" s="83"/>
      <c r="B397" s="83"/>
      <c r="C397" s="112"/>
      <c r="D397" s="112"/>
      <c r="E397" s="112"/>
      <c r="F397" s="112"/>
      <c r="G397" s="121"/>
      <c r="H397" s="116"/>
      <c r="I397" s="116"/>
      <c r="K397" s="116"/>
      <c r="L397" s="116"/>
    </row>
    <row r="398" spans="1:12" ht="15">
      <c r="A398" s="83"/>
      <c r="B398" s="83"/>
      <c r="C398" s="112"/>
      <c r="D398" s="112"/>
      <c r="E398" s="112"/>
      <c r="F398" s="112"/>
      <c r="G398" s="112"/>
      <c r="H398" s="116"/>
      <c r="I398" s="116"/>
      <c r="K398" s="116"/>
      <c r="L398" s="116"/>
    </row>
    <row r="399" spans="1:12" ht="15">
      <c r="A399" s="85"/>
      <c r="B399" s="85"/>
      <c r="C399" s="81"/>
      <c r="D399" s="81"/>
      <c r="E399" s="81"/>
      <c r="F399" s="81"/>
      <c r="G399" s="81"/>
      <c r="H399" s="82"/>
      <c r="I399" s="82"/>
      <c r="K399" s="82"/>
      <c r="L399" s="82"/>
    </row>
    <row r="400" spans="1:12" ht="15">
      <c r="A400" s="85"/>
      <c r="B400" s="85"/>
      <c r="C400" s="81"/>
      <c r="D400" s="81"/>
      <c r="E400" s="81"/>
      <c r="F400" s="81"/>
      <c r="G400" s="81"/>
      <c r="H400" s="82"/>
      <c r="I400" s="82"/>
      <c r="K400" s="82"/>
      <c r="L400" s="82"/>
    </row>
    <row r="401" spans="1:12" ht="15">
      <c r="A401" s="85"/>
      <c r="B401" s="85"/>
      <c r="C401" s="81"/>
      <c r="D401" s="81"/>
      <c r="E401" s="81"/>
      <c r="F401" s="81"/>
      <c r="G401" s="81"/>
      <c r="H401" s="82"/>
      <c r="I401" s="82"/>
      <c r="K401" s="82"/>
      <c r="L401" s="82"/>
    </row>
    <row r="402" spans="1:12" ht="15">
      <c r="A402" s="85"/>
      <c r="B402" s="85"/>
      <c r="C402" s="81"/>
      <c r="D402" s="81"/>
      <c r="E402" s="81"/>
      <c r="F402" s="81"/>
      <c r="G402" s="81"/>
      <c r="H402" s="111"/>
      <c r="I402" s="111"/>
      <c r="K402" s="111"/>
      <c r="L402" s="111"/>
    </row>
    <row r="403" spans="1:12" ht="15">
      <c r="A403" s="85"/>
      <c r="B403" s="85"/>
      <c r="C403" s="81"/>
      <c r="D403" s="81"/>
      <c r="E403" s="81"/>
      <c r="F403" s="81"/>
      <c r="G403" s="81"/>
      <c r="H403" s="111"/>
      <c r="I403" s="111"/>
      <c r="K403" s="111"/>
      <c r="L403" s="111"/>
    </row>
    <row r="404" spans="1:12" ht="15">
      <c r="A404" s="85"/>
      <c r="B404" s="85"/>
      <c r="C404" s="81"/>
      <c r="D404" s="81"/>
      <c r="E404" s="81"/>
      <c r="F404" s="81"/>
      <c r="G404" s="81"/>
      <c r="H404" s="111"/>
      <c r="I404" s="111"/>
      <c r="K404" s="111"/>
      <c r="L404" s="111"/>
    </row>
    <row r="405" spans="1:12" ht="15">
      <c r="A405" s="85"/>
      <c r="B405" s="85"/>
      <c r="C405" s="81"/>
      <c r="D405" s="81"/>
      <c r="E405" s="81"/>
      <c r="F405" s="81"/>
      <c r="G405" s="81"/>
      <c r="H405" s="111"/>
      <c r="I405" s="111"/>
      <c r="K405" s="111"/>
      <c r="L405" s="111"/>
    </row>
    <row r="406" spans="1:12" ht="15">
      <c r="A406" s="85"/>
      <c r="B406" s="85"/>
      <c r="C406" s="81"/>
      <c r="D406" s="81"/>
      <c r="E406" s="81"/>
      <c r="F406" s="81"/>
      <c r="G406" s="81"/>
      <c r="H406" s="82"/>
      <c r="I406" s="82"/>
      <c r="K406" s="82"/>
      <c r="L406" s="82"/>
    </row>
    <row r="407" spans="1:12" ht="15">
      <c r="A407" s="85"/>
      <c r="B407" s="85"/>
      <c r="C407" s="81"/>
      <c r="D407" s="81"/>
      <c r="E407" s="81"/>
      <c r="F407" s="81"/>
      <c r="G407" s="81"/>
      <c r="H407" s="111"/>
      <c r="I407" s="111"/>
      <c r="K407" s="111"/>
      <c r="L407" s="111"/>
    </row>
    <row r="408" spans="1:12" ht="15">
      <c r="A408" s="85"/>
      <c r="B408" s="85"/>
      <c r="C408" s="81"/>
      <c r="D408" s="81"/>
      <c r="E408" s="81"/>
      <c r="F408" s="81"/>
      <c r="G408" s="81"/>
      <c r="H408" s="111"/>
      <c r="I408" s="111"/>
      <c r="K408" s="111"/>
      <c r="L408" s="111"/>
    </row>
    <row r="409" spans="1:12" ht="15">
      <c r="A409" s="83"/>
      <c r="B409" s="83"/>
      <c r="C409" s="81"/>
      <c r="D409" s="81"/>
      <c r="E409" s="81"/>
      <c r="F409" s="81"/>
      <c r="G409" s="81"/>
      <c r="H409" s="82"/>
      <c r="I409" s="82"/>
      <c r="K409" s="82"/>
      <c r="L409" s="82"/>
    </row>
    <row r="410" spans="1:12" ht="15">
      <c r="A410" s="84"/>
      <c r="B410" s="84"/>
      <c r="C410" s="81"/>
      <c r="D410" s="81"/>
      <c r="E410" s="81"/>
      <c r="F410" s="81"/>
      <c r="G410" s="81"/>
      <c r="H410" s="82"/>
      <c r="I410" s="82"/>
      <c r="K410" s="82"/>
      <c r="L410" s="82"/>
    </row>
    <row r="411" spans="1:12" ht="15">
      <c r="A411" s="85"/>
      <c r="B411" s="85"/>
      <c r="C411" s="81"/>
      <c r="D411" s="81"/>
      <c r="E411" s="81"/>
      <c r="F411" s="81"/>
      <c r="G411" s="81"/>
      <c r="H411" s="82"/>
      <c r="I411" s="82"/>
      <c r="K411" s="82"/>
      <c r="L411" s="82"/>
    </row>
    <row r="412" spans="1:12" ht="15">
      <c r="A412" s="85"/>
      <c r="B412" s="85"/>
      <c r="C412" s="81"/>
      <c r="D412" s="81"/>
      <c r="E412" s="81"/>
      <c r="F412" s="81"/>
      <c r="G412" s="81"/>
      <c r="H412" s="82"/>
      <c r="I412" s="82"/>
      <c r="K412" s="82"/>
      <c r="L412" s="82"/>
    </row>
    <row r="413" spans="1:12" ht="15">
      <c r="A413" s="85"/>
      <c r="B413" s="85"/>
      <c r="C413" s="81"/>
      <c r="D413" s="81"/>
      <c r="E413" s="81"/>
      <c r="F413" s="81"/>
      <c r="G413" s="81"/>
      <c r="H413" s="111"/>
      <c r="I413" s="111"/>
      <c r="K413" s="111"/>
      <c r="L413" s="111"/>
    </row>
    <row r="414" spans="1:12" ht="15">
      <c r="A414" s="85"/>
      <c r="B414" s="85"/>
      <c r="C414" s="81"/>
      <c r="D414" s="81"/>
      <c r="E414" s="81"/>
      <c r="F414" s="81"/>
      <c r="G414" s="81"/>
      <c r="H414" s="111"/>
      <c r="I414" s="111"/>
      <c r="K414" s="111"/>
      <c r="L414" s="111"/>
    </row>
    <row r="415" spans="1:12" ht="15">
      <c r="A415" s="85"/>
      <c r="B415" s="85"/>
      <c r="C415" s="81"/>
      <c r="D415" s="81"/>
      <c r="E415" s="81"/>
      <c r="F415" s="81"/>
      <c r="G415" s="81"/>
      <c r="H415" s="111"/>
      <c r="I415" s="111"/>
      <c r="K415" s="111"/>
      <c r="L415" s="111"/>
    </row>
    <row r="416" spans="1:12" ht="15">
      <c r="A416" s="85"/>
      <c r="B416" s="85"/>
      <c r="C416" s="81"/>
      <c r="D416" s="81"/>
      <c r="E416" s="81"/>
      <c r="F416" s="81"/>
      <c r="G416" s="81"/>
      <c r="H416" s="82"/>
      <c r="I416" s="82"/>
      <c r="K416" s="82"/>
      <c r="L416" s="82"/>
    </row>
    <row r="417" spans="1:12" ht="15">
      <c r="A417" s="85"/>
      <c r="B417" s="85"/>
      <c r="C417" s="81"/>
      <c r="D417" s="81"/>
      <c r="E417" s="81"/>
      <c r="F417" s="81"/>
      <c r="G417" s="81"/>
      <c r="H417" s="111"/>
      <c r="I417" s="111"/>
      <c r="K417" s="111"/>
      <c r="L417" s="111"/>
    </row>
    <row r="418" spans="1:12" ht="15">
      <c r="A418" s="85"/>
      <c r="B418" s="85"/>
      <c r="C418" s="81"/>
      <c r="D418" s="81"/>
      <c r="E418" s="81"/>
      <c r="F418" s="81"/>
      <c r="G418" s="81"/>
      <c r="H418" s="111"/>
      <c r="I418" s="111"/>
      <c r="K418" s="111"/>
      <c r="L418" s="111"/>
    </row>
    <row r="419" spans="1:12" ht="15">
      <c r="A419" s="83"/>
      <c r="B419" s="83"/>
      <c r="C419" s="81"/>
      <c r="D419" s="81"/>
      <c r="E419" s="81"/>
      <c r="F419" s="81"/>
      <c r="G419" s="81"/>
      <c r="H419" s="82"/>
      <c r="I419" s="82"/>
      <c r="K419" s="82"/>
      <c r="L419" s="82"/>
    </row>
    <row r="420" spans="1:12" ht="15">
      <c r="A420" s="84"/>
      <c r="B420" s="84"/>
      <c r="C420" s="81"/>
      <c r="D420" s="81"/>
      <c r="E420" s="81"/>
      <c r="F420" s="81"/>
      <c r="G420" s="81"/>
      <c r="H420" s="82"/>
      <c r="I420" s="82"/>
      <c r="K420" s="82"/>
      <c r="L420" s="82"/>
    </row>
    <row r="421" spans="1:12" ht="15">
      <c r="A421" s="85"/>
      <c r="B421" s="85"/>
      <c r="C421" s="81"/>
      <c r="D421" s="81"/>
      <c r="E421" s="81"/>
      <c r="F421" s="81"/>
      <c r="G421" s="81"/>
      <c r="H421" s="82"/>
      <c r="I421" s="82"/>
      <c r="K421" s="82"/>
      <c r="L421" s="82"/>
    </row>
    <row r="422" spans="1:12" ht="15">
      <c r="A422" s="85"/>
      <c r="B422" s="85"/>
      <c r="C422" s="81"/>
      <c r="D422" s="81"/>
      <c r="E422" s="81"/>
      <c r="F422" s="81"/>
      <c r="G422" s="81"/>
      <c r="H422" s="82"/>
      <c r="I422" s="82"/>
      <c r="K422" s="82"/>
      <c r="L422" s="82"/>
    </row>
    <row r="423" spans="1:12" ht="15">
      <c r="A423" s="85"/>
      <c r="B423" s="85"/>
      <c r="C423" s="81"/>
      <c r="D423" s="81"/>
      <c r="E423" s="81"/>
      <c r="F423" s="81"/>
      <c r="G423" s="81"/>
      <c r="H423" s="111"/>
      <c r="I423" s="111"/>
      <c r="K423" s="111"/>
      <c r="L423" s="111"/>
    </row>
    <row r="424" spans="1:12" ht="15">
      <c r="A424" s="85"/>
      <c r="B424" s="85"/>
      <c r="C424" s="81"/>
      <c r="D424" s="81"/>
      <c r="E424" s="81"/>
      <c r="F424" s="81"/>
      <c r="G424" s="81"/>
      <c r="H424" s="111"/>
      <c r="I424" s="111"/>
      <c r="K424" s="111"/>
      <c r="L424" s="111"/>
    </row>
    <row r="425" spans="1:12" ht="15">
      <c r="A425" s="85"/>
      <c r="B425" s="85"/>
      <c r="C425" s="81"/>
      <c r="D425" s="81"/>
      <c r="E425" s="81"/>
      <c r="F425" s="81"/>
      <c r="G425" s="81"/>
      <c r="H425" s="82"/>
      <c r="I425" s="82"/>
      <c r="K425" s="82"/>
      <c r="L425" s="82"/>
    </row>
    <row r="426" spans="1:12" ht="15">
      <c r="A426" s="85"/>
      <c r="B426" s="85"/>
      <c r="C426" s="81"/>
      <c r="D426" s="81"/>
      <c r="E426" s="81"/>
      <c r="F426" s="81"/>
      <c r="G426" s="81"/>
      <c r="H426" s="111"/>
      <c r="I426" s="111"/>
      <c r="K426" s="111"/>
      <c r="L426" s="111"/>
    </row>
    <row r="427" spans="1:12" ht="15">
      <c r="A427" s="85"/>
      <c r="B427" s="85"/>
      <c r="C427" s="81"/>
      <c r="D427" s="81"/>
      <c r="E427" s="81"/>
      <c r="F427" s="81"/>
      <c r="G427" s="81"/>
      <c r="H427" s="111"/>
      <c r="I427" s="111"/>
      <c r="K427" s="111"/>
      <c r="L427" s="111"/>
    </row>
    <row r="428" spans="1:12" ht="15">
      <c r="A428" s="83"/>
      <c r="B428" s="83"/>
      <c r="C428" s="81"/>
      <c r="D428" s="81"/>
      <c r="E428" s="81"/>
      <c r="F428" s="81"/>
      <c r="G428" s="81"/>
      <c r="H428" s="82"/>
      <c r="I428" s="82"/>
      <c r="K428" s="82"/>
      <c r="L428" s="82"/>
    </row>
    <row r="429" spans="1:12" ht="15">
      <c r="A429" s="84"/>
      <c r="B429" s="84"/>
      <c r="C429" s="81"/>
      <c r="D429" s="81"/>
      <c r="E429" s="81"/>
      <c r="F429" s="81"/>
      <c r="G429" s="81"/>
      <c r="H429" s="82"/>
      <c r="I429" s="82"/>
      <c r="K429" s="82"/>
      <c r="L429" s="82"/>
    </row>
    <row r="430" spans="1:12" ht="15">
      <c r="A430" s="85"/>
      <c r="B430" s="85"/>
      <c r="C430" s="81"/>
      <c r="D430" s="81"/>
      <c r="E430" s="81"/>
      <c r="F430" s="81"/>
      <c r="G430" s="81"/>
      <c r="H430" s="82"/>
      <c r="I430" s="82"/>
      <c r="K430" s="82"/>
      <c r="L430" s="82"/>
    </row>
    <row r="431" spans="1:12" ht="15">
      <c r="A431" s="85"/>
      <c r="B431" s="85"/>
      <c r="C431" s="81"/>
      <c r="D431" s="81"/>
      <c r="E431" s="81"/>
      <c r="F431" s="81"/>
      <c r="G431" s="81"/>
      <c r="H431" s="82"/>
      <c r="I431" s="82"/>
      <c r="K431" s="82"/>
      <c r="L431" s="82"/>
    </row>
    <row r="432" spans="1:12" ht="15">
      <c r="A432" s="85"/>
      <c r="B432" s="85"/>
      <c r="C432" s="81"/>
      <c r="D432" s="81"/>
      <c r="E432" s="81"/>
      <c r="F432" s="81"/>
      <c r="G432" s="81"/>
      <c r="H432" s="111"/>
      <c r="I432" s="111"/>
      <c r="K432" s="111"/>
      <c r="L432" s="111"/>
    </row>
    <row r="433" spans="1:12" ht="15">
      <c r="A433" s="85"/>
      <c r="B433" s="85"/>
      <c r="C433" s="81"/>
      <c r="D433" s="81"/>
      <c r="E433" s="81"/>
      <c r="F433" s="81"/>
      <c r="G433" s="81"/>
      <c r="H433" s="111"/>
      <c r="I433" s="111"/>
      <c r="K433" s="111"/>
      <c r="L433" s="111"/>
    </row>
    <row r="434" spans="1:12" ht="15">
      <c r="A434" s="85"/>
      <c r="B434" s="85"/>
      <c r="C434" s="81"/>
      <c r="D434" s="81"/>
      <c r="E434" s="81"/>
      <c r="F434" s="81"/>
      <c r="G434" s="81"/>
      <c r="H434" s="82"/>
      <c r="I434" s="82"/>
      <c r="K434" s="82"/>
      <c r="L434" s="82"/>
    </row>
    <row r="435" spans="1:12" ht="15">
      <c r="A435" s="85"/>
      <c r="B435" s="85"/>
      <c r="C435" s="81"/>
      <c r="D435" s="81"/>
      <c r="E435" s="81"/>
      <c r="F435" s="81"/>
      <c r="G435" s="81"/>
      <c r="H435" s="111"/>
      <c r="I435" s="111"/>
      <c r="K435" s="111"/>
      <c r="L435" s="111"/>
    </row>
    <row r="436" spans="1:12" ht="15">
      <c r="A436" s="85"/>
      <c r="B436" s="85"/>
      <c r="C436" s="81"/>
      <c r="D436" s="81"/>
      <c r="E436" s="81"/>
      <c r="F436" s="81"/>
      <c r="G436" s="81"/>
      <c r="H436" s="111"/>
      <c r="I436" s="111"/>
      <c r="K436" s="111"/>
      <c r="L436" s="111"/>
    </row>
    <row r="437" spans="1:12" ht="14.25">
      <c r="A437" s="115"/>
      <c r="B437" s="115"/>
      <c r="C437" s="112"/>
      <c r="D437" s="112"/>
      <c r="E437" s="112"/>
      <c r="F437" s="112"/>
      <c r="G437" s="112"/>
      <c r="H437" s="116"/>
      <c r="I437" s="116"/>
      <c r="K437" s="116"/>
      <c r="L437" s="116"/>
    </row>
    <row r="438" spans="1:12" ht="15">
      <c r="A438" s="85"/>
      <c r="B438" s="85"/>
      <c r="C438" s="81"/>
      <c r="D438" s="81"/>
      <c r="E438" s="81"/>
      <c r="F438" s="81"/>
      <c r="G438" s="81"/>
      <c r="H438" s="82"/>
      <c r="I438" s="82"/>
      <c r="K438" s="82"/>
      <c r="L438" s="82"/>
    </row>
    <row r="439" spans="1:12" ht="15">
      <c r="A439" s="85"/>
      <c r="B439" s="85"/>
      <c r="C439" s="81"/>
      <c r="D439" s="81"/>
      <c r="E439" s="81"/>
      <c r="F439" s="81"/>
      <c r="G439" s="81"/>
      <c r="H439" s="82"/>
      <c r="I439" s="82"/>
      <c r="K439" s="82"/>
      <c r="L439" s="82"/>
    </row>
    <row r="440" spans="1:12" ht="15">
      <c r="A440" s="85"/>
      <c r="B440" s="85"/>
      <c r="C440" s="81"/>
      <c r="D440" s="81"/>
      <c r="E440" s="81"/>
      <c r="F440" s="81"/>
      <c r="G440" s="81"/>
      <c r="H440" s="82"/>
      <c r="I440" s="82"/>
      <c r="K440" s="82"/>
      <c r="L440" s="82"/>
    </row>
    <row r="441" spans="1:12" ht="15">
      <c r="A441" s="85"/>
      <c r="B441" s="85"/>
      <c r="C441" s="81"/>
      <c r="D441" s="81"/>
      <c r="E441" s="81"/>
      <c r="F441" s="81"/>
      <c r="G441" s="81"/>
      <c r="H441" s="111"/>
      <c r="I441" s="111"/>
      <c r="K441" s="111"/>
      <c r="L441" s="111"/>
    </row>
    <row r="442" spans="1:12" ht="15">
      <c r="A442" s="85"/>
      <c r="B442" s="85"/>
      <c r="C442" s="81"/>
      <c r="D442" s="81"/>
      <c r="E442" s="81"/>
      <c r="F442" s="81"/>
      <c r="G442" s="81"/>
      <c r="H442" s="111"/>
      <c r="I442" s="111"/>
      <c r="K442" s="111"/>
      <c r="L442" s="111"/>
    </row>
    <row r="443" spans="1:12" ht="15">
      <c r="A443" s="85"/>
      <c r="B443" s="85"/>
      <c r="C443" s="81"/>
      <c r="D443" s="81"/>
      <c r="E443" s="81"/>
      <c r="F443" s="81"/>
      <c r="G443" s="81"/>
      <c r="H443" s="111"/>
      <c r="I443" s="111"/>
      <c r="K443" s="111"/>
      <c r="L443" s="111"/>
    </row>
    <row r="444" spans="1:12" ht="15">
      <c r="A444" s="85"/>
      <c r="B444" s="85"/>
      <c r="C444" s="81"/>
      <c r="D444" s="81"/>
      <c r="E444" s="81"/>
      <c r="F444" s="81"/>
      <c r="G444" s="81"/>
      <c r="H444" s="111"/>
      <c r="I444" s="111"/>
      <c r="K444" s="111"/>
      <c r="L444" s="111"/>
    </row>
    <row r="445" spans="1:12" ht="15">
      <c r="A445" s="85"/>
      <c r="B445" s="85"/>
      <c r="C445" s="81"/>
      <c r="D445" s="81"/>
      <c r="E445" s="81"/>
      <c r="F445" s="81"/>
      <c r="G445" s="81"/>
      <c r="H445" s="82"/>
      <c r="I445" s="82"/>
      <c r="K445" s="82"/>
      <c r="L445" s="82"/>
    </row>
    <row r="446" spans="1:12" ht="15">
      <c r="A446" s="85"/>
      <c r="B446" s="85"/>
      <c r="C446" s="81"/>
      <c r="D446" s="81"/>
      <c r="E446" s="81"/>
      <c r="F446" s="81"/>
      <c r="G446" s="81"/>
      <c r="H446" s="111"/>
      <c r="I446" s="111"/>
      <c r="K446" s="111"/>
      <c r="L446" s="111"/>
    </row>
    <row r="447" spans="1:12" ht="15">
      <c r="A447" s="85"/>
      <c r="B447" s="85"/>
      <c r="C447" s="81"/>
      <c r="D447" s="81"/>
      <c r="E447" s="81"/>
      <c r="F447" s="81"/>
      <c r="G447" s="81"/>
      <c r="H447" s="111"/>
      <c r="I447" s="111"/>
      <c r="K447" s="111"/>
      <c r="L447" s="111"/>
    </row>
    <row r="448" spans="1:12" ht="15">
      <c r="A448" s="84"/>
      <c r="B448" s="84"/>
      <c r="C448" s="81"/>
      <c r="D448" s="81"/>
      <c r="E448" s="81"/>
      <c r="F448" s="86"/>
      <c r="G448" s="81"/>
      <c r="H448" s="82"/>
      <c r="I448" s="82"/>
      <c r="K448" s="82"/>
      <c r="L448" s="82"/>
    </row>
    <row r="449" spans="1:12" ht="15">
      <c r="A449" s="83"/>
      <c r="B449" s="83"/>
      <c r="C449" s="81"/>
      <c r="D449" s="81"/>
      <c r="E449" s="81"/>
      <c r="F449" s="86"/>
      <c r="G449" s="81"/>
      <c r="H449" s="82"/>
      <c r="I449" s="82"/>
      <c r="K449" s="82"/>
      <c r="L449" s="82"/>
    </row>
    <row r="450" spans="1:12" ht="15">
      <c r="A450" s="85"/>
      <c r="B450" s="85"/>
      <c r="C450" s="81"/>
      <c r="D450" s="81"/>
      <c r="E450" s="81"/>
      <c r="F450" s="86"/>
      <c r="G450" s="81"/>
      <c r="H450" s="82"/>
      <c r="I450" s="82"/>
      <c r="K450" s="82"/>
      <c r="L450" s="82"/>
    </row>
    <row r="451" spans="1:12" ht="15">
      <c r="A451" s="85"/>
      <c r="B451" s="85"/>
      <c r="C451" s="81"/>
      <c r="D451" s="81"/>
      <c r="E451" s="81"/>
      <c r="F451" s="86"/>
      <c r="G451" s="81"/>
      <c r="H451" s="82"/>
      <c r="I451" s="82"/>
      <c r="K451" s="82"/>
      <c r="L451" s="82"/>
    </row>
    <row r="452" spans="1:12" ht="15">
      <c r="A452" s="85"/>
      <c r="B452" s="85"/>
      <c r="C452" s="81"/>
      <c r="D452" s="81"/>
      <c r="E452" s="81"/>
      <c r="F452" s="86"/>
      <c r="G452" s="81"/>
      <c r="H452" s="111"/>
      <c r="I452" s="111"/>
      <c r="K452" s="111"/>
      <c r="L452" s="111"/>
    </row>
    <row r="453" spans="1:12" ht="15">
      <c r="A453" s="85"/>
      <c r="B453" s="85"/>
      <c r="C453" s="81"/>
      <c r="D453" s="81"/>
      <c r="E453" s="81"/>
      <c r="F453" s="86"/>
      <c r="G453" s="81"/>
      <c r="H453" s="111"/>
      <c r="I453" s="111"/>
      <c r="K453" s="111"/>
      <c r="L453" s="111"/>
    </row>
    <row r="454" spans="1:12" ht="15">
      <c r="A454" s="85"/>
      <c r="B454" s="85"/>
      <c r="C454" s="81"/>
      <c r="D454" s="81"/>
      <c r="E454" s="81"/>
      <c r="F454" s="86"/>
      <c r="G454" s="81"/>
      <c r="H454" s="111"/>
      <c r="I454" s="111"/>
      <c r="K454" s="111"/>
      <c r="L454" s="111"/>
    </row>
    <row r="455" spans="1:12" ht="15">
      <c r="A455" s="85"/>
      <c r="B455" s="85"/>
      <c r="C455" s="81"/>
      <c r="D455" s="81"/>
      <c r="E455" s="81"/>
      <c r="F455" s="86"/>
      <c r="G455" s="81"/>
      <c r="H455" s="82"/>
      <c r="I455" s="82"/>
      <c r="K455" s="82"/>
      <c r="L455" s="82"/>
    </row>
    <row r="456" spans="1:12" ht="15">
      <c r="A456" s="85"/>
      <c r="B456" s="85"/>
      <c r="C456" s="81"/>
      <c r="D456" s="81"/>
      <c r="E456" s="81"/>
      <c r="F456" s="86"/>
      <c r="G456" s="81"/>
      <c r="H456" s="111"/>
      <c r="I456" s="111"/>
      <c r="K456" s="111"/>
      <c r="L456" s="111"/>
    </row>
    <row r="457" spans="1:12" ht="15">
      <c r="A457" s="85"/>
      <c r="B457" s="85"/>
      <c r="C457" s="81"/>
      <c r="D457" s="81"/>
      <c r="E457" s="81"/>
      <c r="F457" s="86"/>
      <c r="G457" s="81"/>
      <c r="H457" s="111"/>
      <c r="I457" s="111"/>
      <c r="K457" s="111"/>
      <c r="L457" s="111"/>
    </row>
    <row r="458" spans="1:12" ht="14.25">
      <c r="A458" s="80"/>
      <c r="B458" s="80"/>
      <c r="C458" s="112"/>
      <c r="D458" s="112"/>
      <c r="E458" s="112"/>
      <c r="F458" s="112"/>
      <c r="G458" s="112"/>
      <c r="H458" s="116"/>
      <c r="I458" s="116"/>
      <c r="K458" s="116"/>
      <c r="L458" s="116"/>
    </row>
    <row r="459" spans="1:12" ht="15">
      <c r="A459" s="115"/>
      <c r="B459" s="115"/>
      <c r="C459" s="81"/>
      <c r="D459" s="81"/>
      <c r="E459" s="81"/>
      <c r="F459" s="81"/>
      <c r="G459" s="81"/>
      <c r="H459" s="82"/>
      <c r="I459" s="82"/>
      <c r="K459" s="82"/>
      <c r="L459" s="82"/>
    </row>
    <row r="460" spans="1:12" ht="15">
      <c r="A460" s="84"/>
      <c r="B460" s="84"/>
      <c r="C460" s="81"/>
      <c r="D460" s="81"/>
      <c r="E460" s="81"/>
      <c r="F460" s="81"/>
      <c r="G460" s="81"/>
      <c r="H460" s="82"/>
      <c r="I460" s="82"/>
      <c r="K460" s="82"/>
      <c r="L460" s="82"/>
    </row>
    <row r="461" spans="1:12" ht="15">
      <c r="A461" s="83"/>
      <c r="B461" s="83"/>
      <c r="C461" s="81"/>
      <c r="D461" s="81"/>
      <c r="E461" s="81"/>
      <c r="F461" s="81"/>
      <c r="G461" s="81"/>
      <c r="H461" s="82"/>
      <c r="I461" s="82"/>
      <c r="K461" s="82"/>
      <c r="L461" s="82"/>
    </row>
    <row r="462" spans="1:12" ht="15">
      <c r="A462" s="84"/>
      <c r="B462" s="84"/>
      <c r="C462" s="81"/>
      <c r="D462" s="81"/>
      <c r="E462" s="81"/>
      <c r="F462" s="81"/>
      <c r="G462" s="81"/>
      <c r="H462" s="82"/>
      <c r="I462" s="82"/>
      <c r="K462" s="82"/>
      <c r="L462" s="82"/>
    </row>
    <row r="463" spans="1:12" ht="14.25">
      <c r="A463" s="115"/>
      <c r="B463" s="115"/>
      <c r="C463" s="112"/>
      <c r="D463" s="112"/>
      <c r="E463" s="112"/>
      <c r="F463" s="112"/>
      <c r="G463" s="112"/>
      <c r="H463" s="116"/>
      <c r="I463" s="116"/>
      <c r="K463" s="116"/>
      <c r="L463" s="116"/>
    </row>
    <row r="464" spans="1:12" ht="15">
      <c r="A464" s="85"/>
      <c r="B464" s="85"/>
      <c r="C464" s="81"/>
      <c r="D464" s="81"/>
      <c r="E464" s="81"/>
      <c r="F464" s="81"/>
      <c r="G464" s="81"/>
      <c r="H464" s="82"/>
      <c r="I464" s="82"/>
      <c r="K464" s="82"/>
      <c r="L464" s="82"/>
    </row>
    <row r="465" spans="1:12" ht="15">
      <c r="A465" s="85"/>
      <c r="B465" s="85"/>
      <c r="C465" s="81"/>
      <c r="D465" s="81"/>
      <c r="E465" s="81"/>
      <c r="F465" s="81"/>
      <c r="G465" s="81"/>
      <c r="H465" s="111"/>
      <c r="I465" s="111"/>
      <c r="K465" s="111"/>
      <c r="L465" s="111"/>
    </row>
    <row r="466" spans="1:12" ht="14.25">
      <c r="A466" s="115"/>
      <c r="B466" s="115"/>
      <c r="C466" s="112"/>
      <c r="D466" s="112"/>
      <c r="E466" s="112"/>
      <c r="F466" s="112"/>
      <c r="G466" s="112"/>
      <c r="H466" s="116"/>
      <c r="I466" s="116"/>
      <c r="K466" s="116"/>
      <c r="L466" s="116"/>
    </row>
    <row r="467" spans="1:12" ht="15">
      <c r="A467" s="83"/>
      <c r="B467" s="83"/>
      <c r="C467" s="112"/>
      <c r="D467" s="112"/>
      <c r="E467" s="112"/>
      <c r="F467" s="112"/>
      <c r="G467" s="112"/>
      <c r="H467" s="116"/>
      <c r="I467" s="116"/>
      <c r="K467" s="116"/>
      <c r="L467" s="116"/>
    </row>
    <row r="468" spans="1:12" ht="15">
      <c r="A468" s="83"/>
      <c r="B468" s="83"/>
      <c r="C468" s="112"/>
      <c r="D468" s="112"/>
      <c r="E468" s="112"/>
      <c r="F468" s="112"/>
      <c r="G468" s="112"/>
      <c r="H468" s="116"/>
      <c r="I468" s="116"/>
      <c r="K468" s="116"/>
      <c r="L468" s="116"/>
    </row>
    <row r="469" spans="1:12" ht="15">
      <c r="A469" s="83"/>
      <c r="B469" s="83"/>
      <c r="C469" s="81"/>
      <c r="D469" s="81"/>
      <c r="E469" s="81"/>
      <c r="F469" s="81"/>
      <c r="G469" s="81"/>
      <c r="H469" s="82"/>
      <c r="I469" s="82"/>
      <c r="K469" s="82"/>
      <c r="L469" s="82"/>
    </row>
    <row r="470" spans="1:12" ht="15">
      <c r="A470" s="110"/>
      <c r="B470" s="110"/>
      <c r="C470" s="81"/>
      <c r="D470" s="81"/>
      <c r="E470" s="81"/>
      <c r="F470" s="81"/>
      <c r="G470" s="81"/>
      <c r="H470" s="82"/>
      <c r="I470" s="82"/>
      <c r="K470" s="82"/>
      <c r="L470" s="82"/>
    </row>
    <row r="471" spans="1:12" ht="15">
      <c r="A471" s="85"/>
      <c r="B471" s="85"/>
      <c r="C471" s="81"/>
      <c r="D471" s="81"/>
      <c r="E471" s="81"/>
      <c r="F471" s="81"/>
      <c r="G471" s="81"/>
      <c r="H471" s="82"/>
      <c r="I471" s="82"/>
      <c r="K471" s="82"/>
      <c r="L471" s="82"/>
    </row>
    <row r="472" spans="1:12" ht="15">
      <c r="A472" s="85"/>
      <c r="B472" s="85"/>
      <c r="C472" s="81"/>
      <c r="D472" s="81"/>
      <c r="E472" s="81"/>
      <c r="F472" s="81"/>
      <c r="G472" s="81"/>
      <c r="H472" s="82"/>
      <c r="I472" s="82"/>
      <c r="K472" s="82"/>
      <c r="L472" s="82"/>
    </row>
    <row r="473" spans="1:12" ht="15">
      <c r="A473" s="85"/>
      <c r="B473" s="85"/>
      <c r="C473" s="81"/>
      <c r="D473" s="81"/>
      <c r="E473" s="81"/>
      <c r="F473" s="81"/>
      <c r="G473" s="81"/>
      <c r="H473" s="82"/>
      <c r="I473" s="82"/>
      <c r="K473" s="82"/>
      <c r="L473" s="82"/>
    </row>
    <row r="474" spans="1:12" ht="15">
      <c r="A474" s="85"/>
      <c r="B474" s="85"/>
      <c r="C474" s="81"/>
      <c r="D474" s="81"/>
      <c r="E474" s="81"/>
      <c r="F474" s="81"/>
      <c r="G474" s="81"/>
      <c r="H474" s="82"/>
      <c r="I474" s="82"/>
      <c r="K474" s="82"/>
      <c r="L474" s="82"/>
    </row>
    <row r="475" spans="1:12" ht="15">
      <c r="A475" s="85"/>
      <c r="B475" s="85"/>
      <c r="C475" s="81"/>
      <c r="D475" s="81"/>
      <c r="E475" s="81"/>
      <c r="F475" s="81"/>
      <c r="G475" s="81"/>
      <c r="H475" s="82"/>
      <c r="I475" s="82"/>
      <c r="K475" s="82"/>
      <c r="L475" s="82"/>
    </row>
    <row r="476" spans="1:12" ht="15">
      <c r="A476" s="85"/>
      <c r="B476" s="85"/>
      <c r="C476" s="81"/>
      <c r="D476" s="81"/>
      <c r="E476" s="81"/>
      <c r="F476" s="81"/>
      <c r="G476" s="81"/>
      <c r="H476" s="82"/>
      <c r="I476" s="82"/>
      <c r="K476" s="82"/>
      <c r="L476" s="82"/>
    </row>
    <row r="477" spans="1:12" ht="15">
      <c r="A477" s="85"/>
      <c r="B477" s="85"/>
      <c r="C477" s="81"/>
      <c r="D477" s="81"/>
      <c r="E477" s="81"/>
      <c r="F477" s="81"/>
      <c r="G477" s="81"/>
      <c r="H477" s="82"/>
      <c r="I477" s="82"/>
      <c r="K477" s="82"/>
      <c r="L477" s="82"/>
    </row>
    <row r="478" spans="1:12" ht="15">
      <c r="A478" s="85"/>
      <c r="B478" s="85"/>
      <c r="C478" s="81"/>
      <c r="D478" s="81"/>
      <c r="E478" s="81"/>
      <c r="F478" s="81"/>
      <c r="G478" s="81"/>
      <c r="H478" s="82"/>
      <c r="I478" s="82"/>
      <c r="K478" s="82"/>
      <c r="L478" s="82"/>
    </row>
    <row r="479" spans="1:12" ht="15">
      <c r="A479" s="85"/>
      <c r="B479" s="85"/>
      <c r="C479" s="81"/>
      <c r="D479" s="81"/>
      <c r="E479" s="81"/>
      <c r="F479" s="81"/>
      <c r="G479" s="81"/>
      <c r="H479" s="82"/>
      <c r="I479" s="82"/>
      <c r="K479" s="82"/>
      <c r="L479" s="82"/>
    </row>
    <row r="480" spans="1:12" ht="15">
      <c r="A480" s="85"/>
      <c r="B480" s="85"/>
      <c r="C480" s="81"/>
      <c r="D480" s="81"/>
      <c r="E480" s="81"/>
      <c r="F480" s="81"/>
      <c r="G480" s="81"/>
      <c r="H480" s="82"/>
      <c r="I480" s="82"/>
      <c r="K480" s="82"/>
      <c r="L480" s="82"/>
    </row>
    <row r="481" spans="1:12" ht="15">
      <c r="A481" s="85"/>
      <c r="B481" s="85"/>
      <c r="C481" s="81"/>
      <c r="D481" s="81"/>
      <c r="E481" s="81"/>
      <c r="F481" s="81"/>
      <c r="G481" s="81"/>
      <c r="H481" s="82"/>
      <c r="I481" s="82"/>
      <c r="K481" s="82"/>
      <c r="L481" s="82"/>
    </row>
    <row r="482" spans="1:12" ht="15">
      <c r="A482" s="85"/>
      <c r="B482" s="85"/>
      <c r="C482" s="81"/>
      <c r="D482" s="81"/>
      <c r="E482" s="81"/>
      <c r="F482" s="81"/>
      <c r="G482" s="81"/>
      <c r="H482" s="82"/>
      <c r="I482" s="82"/>
      <c r="K482" s="82"/>
      <c r="L482" s="82"/>
    </row>
    <row r="483" spans="1:12" ht="15">
      <c r="A483" s="85"/>
      <c r="B483" s="85"/>
      <c r="C483" s="81"/>
      <c r="D483" s="81"/>
      <c r="E483" s="81"/>
      <c r="F483" s="81"/>
      <c r="G483" s="81"/>
      <c r="H483" s="82"/>
      <c r="I483" s="82"/>
      <c r="K483" s="82"/>
      <c r="L483" s="82"/>
    </row>
    <row r="484" spans="1:12" ht="15">
      <c r="A484" s="85"/>
      <c r="B484" s="85"/>
      <c r="C484" s="81"/>
      <c r="D484" s="81"/>
      <c r="E484" s="81"/>
      <c r="F484" s="81"/>
      <c r="G484" s="81"/>
      <c r="H484" s="82"/>
      <c r="I484" s="82"/>
      <c r="K484" s="82"/>
      <c r="L484" s="82"/>
    </row>
    <row r="485" spans="1:12" ht="15">
      <c r="A485" s="85"/>
      <c r="B485" s="85"/>
      <c r="C485" s="81"/>
      <c r="D485" s="81"/>
      <c r="E485" s="81"/>
      <c r="F485" s="81"/>
      <c r="G485" s="81"/>
      <c r="H485" s="82"/>
      <c r="I485" s="82"/>
      <c r="K485" s="82"/>
      <c r="L485" s="82"/>
    </row>
    <row r="486" spans="1:12" ht="15">
      <c r="A486" s="85"/>
      <c r="B486" s="85"/>
      <c r="C486" s="81"/>
      <c r="D486" s="81"/>
      <c r="E486" s="81"/>
      <c r="F486" s="81"/>
      <c r="G486" s="81"/>
      <c r="H486" s="82"/>
      <c r="I486" s="82"/>
      <c r="K486" s="82"/>
      <c r="L486" s="82"/>
    </row>
    <row r="487" spans="1:12" ht="15">
      <c r="A487" s="85"/>
      <c r="B487" s="85"/>
      <c r="C487" s="81"/>
      <c r="D487" s="81"/>
      <c r="E487" s="81"/>
      <c r="F487" s="81"/>
      <c r="G487" s="81"/>
      <c r="H487" s="82"/>
      <c r="I487" s="82"/>
      <c r="K487" s="82"/>
      <c r="L487" s="82"/>
    </row>
    <row r="488" spans="1:12" ht="15">
      <c r="A488" s="83"/>
      <c r="B488" s="83"/>
      <c r="C488" s="112"/>
      <c r="D488" s="112"/>
      <c r="E488" s="112"/>
      <c r="F488" s="112"/>
      <c r="G488" s="112"/>
      <c r="H488" s="116"/>
      <c r="I488" s="116"/>
      <c r="K488" s="116"/>
      <c r="L488" s="116"/>
    </row>
    <row r="489" spans="1:12" ht="15">
      <c r="A489" s="84"/>
      <c r="B489" s="84"/>
      <c r="C489" s="81"/>
      <c r="D489" s="81"/>
      <c r="E489" s="81"/>
      <c r="F489" s="81"/>
      <c r="G489" s="81"/>
      <c r="H489" s="82"/>
      <c r="I489" s="82"/>
      <c r="K489" s="82"/>
      <c r="L489" s="82"/>
    </row>
    <row r="490" spans="1:12" ht="15">
      <c r="A490" s="85"/>
      <c r="B490" s="85"/>
      <c r="C490" s="81"/>
      <c r="D490" s="81"/>
      <c r="E490" s="81"/>
      <c r="F490" s="81"/>
      <c r="G490" s="81"/>
      <c r="H490" s="82"/>
      <c r="I490" s="82"/>
      <c r="K490" s="82"/>
      <c r="L490" s="82"/>
    </row>
    <row r="491" spans="1:12" ht="15">
      <c r="A491" s="85"/>
      <c r="B491" s="85"/>
      <c r="C491" s="81"/>
      <c r="D491" s="81"/>
      <c r="E491" s="81"/>
      <c r="F491" s="81"/>
      <c r="G491" s="81"/>
      <c r="H491" s="82"/>
      <c r="I491" s="82"/>
      <c r="K491" s="82"/>
      <c r="L491" s="82"/>
    </row>
    <row r="492" spans="1:12" ht="14.25">
      <c r="A492" s="115"/>
      <c r="B492" s="115"/>
      <c r="C492" s="112"/>
      <c r="D492" s="112"/>
      <c r="E492" s="112"/>
      <c r="F492" s="112"/>
      <c r="G492" s="112"/>
      <c r="H492" s="113"/>
      <c r="I492" s="113"/>
      <c r="K492" s="113"/>
      <c r="L492" s="113"/>
    </row>
    <row r="493" spans="1:12" ht="15">
      <c r="A493" s="83"/>
      <c r="B493" s="83"/>
      <c r="C493" s="81"/>
      <c r="D493" s="81"/>
      <c r="E493" s="81"/>
      <c r="F493" s="81"/>
      <c r="G493" s="81"/>
      <c r="H493" s="111"/>
      <c r="I493" s="111"/>
      <c r="K493" s="111"/>
      <c r="L493" s="111"/>
    </row>
    <row r="494" spans="1:12" ht="15">
      <c r="A494" s="85"/>
      <c r="B494" s="85"/>
      <c r="C494" s="81"/>
      <c r="D494" s="81"/>
      <c r="E494" s="81"/>
      <c r="F494" s="81"/>
      <c r="G494" s="81"/>
      <c r="H494" s="111"/>
      <c r="I494" s="111"/>
      <c r="K494" s="111"/>
      <c r="L494" s="111"/>
    </row>
    <row r="495" spans="1:12" ht="15">
      <c r="A495" s="110"/>
      <c r="B495" s="110"/>
      <c r="C495" s="81"/>
      <c r="D495" s="81"/>
      <c r="E495" s="81"/>
      <c r="F495" s="81"/>
      <c r="G495" s="81"/>
      <c r="H495" s="111"/>
      <c r="I495" s="111"/>
      <c r="K495" s="111"/>
      <c r="L495" s="111"/>
    </row>
    <row r="496" spans="1:12" ht="15">
      <c r="A496" s="110"/>
      <c r="B496" s="110"/>
      <c r="C496" s="81"/>
      <c r="D496" s="81"/>
      <c r="E496" s="81"/>
      <c r="F496" s="81"/>
      <c r="G496" s="81"/>
      <c r="H496" s="111"/>
      <c r="I496" s="111"/>
      <c r="K496" s="111"/>
      <c r="L496" s="111"/>
    </row>
    <row r="497" spans="1:12" ht="15">
      <c r="A497" s="110"/>
      <c r="B497" s="110"/>
      <c r="C497" s="81"/>
      <c r="D497" s="81"/>
      <c r="E497" s="81"/>
      <c r="F497" s="81"/>
      <c r="G497" s="81"/>
      <c r="H497" s="111"/>
      <c r="I497" s="111"/>
      <c r="K497" s="111"/>
      <c r="L497" s="111"/>
    </row>
    <row r="498" spans="1:12" ht="15">
      <c r="A498" s="110"/>
      <c r="B498" s="110"/>
      <c r="C498" s="81"/>
      <c r="D498" s="81"/>
      <c r="E498" s="81"/>
      <c r="F498" s="81"/>
      <c r="G498" s="81"/>
      <c r="H498" s="111"/>
      <c r="I498" s="111"/>
      <c r="K498" s="111"/>
      <c r="L498" s="111"/>
    </row>
    <row r="499" spans="1:12" s="6" customFormat="1" ht="15">
      <c r="A499" s="122"/>
      <c r="B499" s="122"/>
      <c r="C499" s="81"/>
      <c r="D499" s="123"/>
      <c r="E499" s="123"/>
      <c r="F499" s="123"/>
      <c r="G499" s="81"/>
      <c r="H499" s="124"/>
      <c r="I499" s="124"/>
      <c r="K499" s="124"/>
      <c r="L499" s="124"/>
    </row>
    <row r="500" spans="1:12" s="6" customFormat="1" ht="15">
      <c r="A500" s="122"/>
      <c r="B500" s="122"/>
      <c r="C500" s="81"/>
      <c r="D500" s="123"/>
      <c r="E500" s="123"/>
      <c r="F500" s="123"/>
      <c r="G500" s="81"/>
      <c r="H500" s="124"/>
      <c r="I500" s="124"/>
      <c r="K500" s="124"/>
      <c r="L500" s="124"/>
    </row>
    <row r="501" spans="1:12" s="6" customFormat="1" ht="15">
      <c r="A501" s="125"/>
      <c r="B501" s="125"/>
      <c r="C501" s="81"/>
      <c r="D501" s="123"/>
      <c r="E501" s="123"/>
      <c r="F501" s="123"/>
      <c r="G501" s="81"/>
      <c r="H501" s="124"/>
      <c r="I501" s="124"/>
      <c r="K501" s="124"/>
      <c r="L501" s="124"/>
    </row>
    <row r="502" spans="1:12" s="6" customFormat="1" ht="15">
      <c r="A502" s="125"/>
      <c r="B502" s="125"/>
      <c r="C502" s="81"/>
      <c r="D502" s="123"/>
      <c r="E502" s="123"/>
      <c r="F502" s="123"/>
      <c r="G502" s="81"/>
      <c r="H502" s="124"/>
      <c r="I502" s="124"/>
      <c r="K502" s="124"/>
      <c r="L502" s="124"/>
    </row>
    <row r="503" spans="1:12" s="6" customFormat="1" ht="15">
      <c r="A503" s="126"/>
      <c r="B503" s="126"/>
      <c r="C503" s="81"/>
      <c r="D503" s="123"/>
      <c r="E503" s="123"/>
      <c r="F503" s="123"/>
      <c r="G503" s="81"/>
      <c r="H503" s="124"/>
      <c r="I503" s="124"/>
      <c r="K503" s="124"/>
      <c r="L503" s="124"/>
    </row>
    <row r="504" spans="1:12" s="6" customFormat="1" ht="15">
      <c r="A504" s="126"/>
      <c r="B504" s="126"/>
      <c r="C504" s="81"/>
      <c r="D504" s="123"/>
      <c r="E504" s="123"/>
      <c r="F504" s="123"/>
      <c r="G504" s="81"/>
      <c r="H504" s="124"/>
      <c r="I504" s="124"/>
      <c r="K504" s="124"/>
      <c r="L504" s="124"/>
    </row>
    <row r="505" spans="1:12" s="6" customFormat="1" ht="15">
      <c r="A505" s="127"/>
      <c r="B505" s="127"/>
      <c r="C505" s="81"/>
      <c r="D505" s="123"/>
      <c r="E505" s="123"/>
      <c r="F505" s="123"/>
      <c r="G505" s="81"/>
      <c r="H505" s="128"/>
      <c r="I505" s="128"/>
      <c r="K505" s="128"/>
      <c r="L505" s="128"/>
    </row>
    <row r="506" spans="1:12" s="6" customFormat="1" ht="15">
      <c r="A506" s="126"/>
      <c r="B506" s="126"/>
      <c r="C506" s="81"/>
      <c r="D506" s="123"/>
      <c r="E506" s="123"/>
      <c r="F506" s="123"/>
      <c r="G506" s="81"/>
      <c r="H506" s="128"/>
      <c r="I506" s="128"/>
      <c r="K506" s="128"/>
      <c r="L506" s="128"/>
    </row>
    <row r="507" spans="1:12" s="6" customFormat="1" ht="15">
      <c r="A507" s="126"/>
      <c r="B507" s="126"/>
      <c r="C507" s="81"/>
      <c r="D507" s="123"/>
      <c r="E507" s="123"/>
      <c r="F507" s="123"/>
      <c r="G507" s="81"/>
      <c r="H507" s="128"/>
      <c r="I507" s="128"/>
      <c r="K507" s="128"/>
      <c r="L507" s="128"/>
    </row>
    <row r="508" spans="1:12" s="6" customFormat="1" ht="15">
      <c r="A508" s="126"/>
      <c r="B508" s="126"/>
      <c r="C508" s="81"/>
      <c r="D508" s="123"/>
      <c r="E508" s="123"/>
      <c r="F508" s="123"/>
      <c r="G508" s="81"/>
      <c r="H508" s="128"/>
      <c r="I508" s="128"/>
      <c r="K508" s="128"/>
      <c r="L508" s="128"/>
    </row>
    <row r="509" spans="1:12" s="6" customFormat="1" ht="15">
      <c r="A509" s="126"/>
      <c r="B509" s="126"/>
      <c r="C509" s="81"/>
      <c r="D509" s="123"/>
      <c r="E509" s="123"/>
      <c r="F509" s="123"/>
      <c r="G509" s="81"/>
      <c r="H509" s="124"/>
      <c r="I509" s="124"/>
      <c r="K509" s="124"/>
      <c r="L509" s="124"/>
    </row>
    <row r="510" spans="1:12" s="6" customFormat="1" ht="15">
      <c r="A510" s="126"/>
      <c r="B510" s="126"/>
      <c r="C510" s="81"/>
      <c r="D510" s="123"/>
      <c r="E510" s="123"/>
      <c r="F510" s="123"/>
      <c r="G510" s="81"/>
      <c r="H510" s="128"/>
      <c r="I510" s="128"/>
      <c r="K510" s="128"/>
      <c r="L510" s="128"/>
    </row>
    <row r="511" spans="1:12" s="6" customFormat="1" ht="15">
      <c r="A511" s="126"/>
      <c r="B511" s="126"/>
      <c r="C511" s="81"/>
      <c r="D511" s="123"/>
      <c r="E511" s="123"/>
      <c r="F511" s="123"/>
      <c r="G511" s="81"/>
      <c r="H511" s="128"/>
      <c r="I511" s="128"/>
      <c r="K511" s="128"/>
      <c r="L511" s="128"/>
    </row>
    <row r="512" spans="1:12" s="4" customFormat="1" ht="14.25">
      <c r="A512" s="80"/>
      <c r="B512" s="80"/>
      <c r="C512" s="112"/>
      <c r="D512" s="112"/>
      <c r="E512" s="112"/>
      <c r="F512" s="112"/>
      <c r="G512" s="112"/>
      <c r="H512" s="116"/>
      <c r="I512" s="116"/>
      <c r="K512" s="116"/>
      <c r="L512" s="116"/>
    </row>
    <row r="513" spans="1:12" ht="14.25">
      <c r="A513" s="115"/>
      <c r="B513" s="115"/>
      <c r="C513" s="112"/>
      <c r="D513" s="112"/>
      <c r="E513" s="112"/>
      <c r="F513" s="112"/>
      <c r="G513" s="112"/>
      <c r="H513" s="116"/>
      <c r="I513" s="116"/>
      <c r="K513" s="116"/>
      <c r="L513" s="116"/>
    </row>
    <row r="514" spans="1:12" ht="15">
      <c r="A514" s="83"/>
      <c r="B514" s="83"/>
      <c r="C514" s="112"/>
      <c r="D514" s="112"/>
      <c r="E514" s="112"/>
      <c r="F514" s="129"/>
      <c r="G514" s="112"/>
      <c r="H514" s="116"/>
      <c r="I514" s="116"/>
      <c r="K514" s="116"/>
      <c r="L514" s="116"/>
    </row>
    <row r="515" spans="1:12" ht="15">
      <c r="A515" s="83"/>
      <c r="B515" s="83"/>
      <c r="C515" s="81"/>
      <c r="D515" s="81"/>
      <c r="E515" s="81"/>
      <c r="F515" s="130"/>
      <c r="G515" s="81"/>
      <c r="H515" s="82"/>
      <c r="I515" s="82"/>
      <c r="K515" s="82"/>
      <c r="L515" s="82"/>
    </row>
    <row r="516" spans="1:12" ht="15">
      <c r="A516" s="84"/>
      <c r="B516" s="84"/>
      <c r="C516" s="81"/>
      <c r="D516" s="81"/>
      <c r="E516" s="81"/>
      <c r="F516" s="130"/>
      <c r="G516" s="81"/>
      <c r="H516" s="82"/>
      <c r="I516" s="82"/>
      <c r="K516" s="82"/>
      <c r="L516" s="82"/>
    </row>
    <row r="517" spans="1:12" ht="14.25">
      <c r="A517" s="115"/>
      <c r="B517" s="115"/>
      <c r="C517" s="112"/>
      <c r="D517" s="112"/>
      <c r="E517" s="112"/>
      <c r="F517" s="112"/>
      <c r="G517" s="112"/>
      <c r="H517" s="116"/>
      <c r="I517" s="116"/>
      <c r="K517" s="116"/>
      <c r="L517" s="116"/>
    </row>
    <row r="518" spans="1:12" ht="14.25">
      <c r="A518" s="115"/>
      <c r="B518" s="115"/>
      <c r="C518" s="112"/>
      <c r="D518" s="112"/>
      <c r="E518" s="112"/>
      <c r="F518" s="112"/>
      <c r="G518" s="112"/>
      <c r="H518" s="116"/>
      <c r="I518" s="116"/>
      <c r="K518" s="116"/>
      <c r="L518" s="116"/>
    </row>
    <row r="519" spans="1:12" ht="15">
      <c r="A519" s="83"/>
      <c r="B519" s="83"/>
      <c r="C519" s="81"/>
      <c r="D519" s="81"/>
      <c r="E519" s="81"/>
      <c r="F519" s="81"/>
      <c r="G519" s="81"/>
      <c r="H519" s="82"/>
      <c r="I519" s="82"/>
      <c r="K519" s="82"/>
      <c r="L519" s="82"/>
    </row>
    <row r="520" spans="1:12" ht="15">
      <c r="A520" s="83"/>
      <c r="B520" s="83"/>
      <c r="C520" s="81"/>
      <c r="D520" s="81"/>
      <c r="E520" s="81"/>
      <c r="F520" s="81"/>
      <c r="G520" s="81"/>
      <c r="H520" s="82"/>
      <c r="I520" s="82"/>
      <c r="K520" s="82"/>
      <c r="L520" s="82"/>
    </row>
    <row r="521" spans="1:12" ht="15">
      <c r="A521" s="84"/>
      <c r="B521" s="84"/>
      <c r="C521" s="81"/>
      <c r="D521" s="81"/>
      <c r="E521" s="81"/>
      <c r="F521" s="81"/>
      <c r="G521" s="81"/>
      <c r="H521" s="82"/>
      <c r="I521" s="82"/>
      <c r="K521" s="82"/>
      <c r="L521" s="82"/>
    </row>
    <row r="522" spans="1:12" ht="14.25">
      <c r="A522" s="80"/>
      <c r="B522" s="80"/>
      <c r="C522" s="112"/>
      <c r="D522" s="112"/>
      <c r="E522" s="112"/>
      <c r="F522" s="131"/>
      <c r="G522" s="112"/>
      <c r="H522" s="116"/>
      <c r="I522" s="116"/>
      <c r="K522" s="116"/>
      <c r="L522" s="116"/>
    </row>
    <row r="523" spans="1:12" ht="14.25">
      <c r="A523" s="80"/>
      <c r="B523" s="80"/>
      <c r="C523" s="112"/>
      <c r="D523" s="112"/>
      <c r="E523" s="112"/>
      <c r="F523" s="112"/>
      <c r="G523" s="112"/>
      <c r="H523" s="116"/>
      <c r="I523" s="116"/>
      <c r="K523" s="116"/>
      <c r="L523" s="116"/>
    </row>
    <row r="524" spans="1:12" ht="14.25">
      <c r="A524" s="80"/>
      <c r="B524" s="80"/>
      <c r="C524" s="112"/>
      <c r="D524" s="112"/>
      <c r="E524" s="112"/>
      <c r="F524" s="112"/>
      <c r="G524" s="112"/>
      <c r="H524" s="116"/>
      <c r="I524" s="116"/>
      <c r="K524" s="116"/>
      <c r="L524" s="116"/>
    </row>
    <row r="525" spans="1:12" ht="15">
      <c r="A525" s="83"/>
      <c r="B525" s="83"/>
      <c r="C525" s="81"/>
      <c r="D525" s="81"/>
      <c r="E525" s="81"/>
      <c r="F525" s="81"/>
      <c r="G525" s="81"/>
      <c r="H525" s="82"/>
      <c r="I525" s="82"/>
      <c r="K525" s="82"/>
      <c r="L525" s="82"/>
    </row>
    <row r="526" spans="1:12" ht="15">
      <c r="A526" s="84"/>
      <c r="B526" s="84"/>
      <c r="C526" s="81"/>
      <c r="D526" s="81"/>
      <c r="E526" s="81"/>
      <c r="F526" s="81"/>
      <c r="G526" s="81"/>
      <c r="H526" s="82"/>
      <c r="I526" s="82"/>
      <c r="K526" s="82"/>
      <c r="L526" s="82"/>
    </row>
    <row r="527" spans="1:12" ht="15">
      <c r="A527" s="85"/>
      <c r="B527" s="85"/>
      <c r="C527" s="81"/>
      <c r="D527" s="81"/>
      <c r="E527" s="81"/>
      <c r="F527" s="81"/>
      <c r="G527" s="81"/>
      <c r="H527" s="82"/>
      <c r="I527" s="82"/>
      <c r="K527" s="82"/>
      <c r="L527" s="82"/>
    </row>
    <row r="528" spans="1:12" ht="15">
      <c r="A528" s="85"/>
      <c r="B528" s="85"/>
      <c r="C528" s="81"/>
      <c r="D528" s="81"/>
      <c r="E528" s="81"/>
      <c r="F528" s="81"/>
      <c r="G528" s="81"/>
      <c r="H528" s="82"/>
      <c r="I528" s="82"/>
      <c r="K528" s="82"/>
      <c r="L528" s="82"/>
    </row>
    <row r="529" spans="1:12" ht="15">
      <c r="A529" s="85"/>
      <c r="B529" s="85"/>
      <c r="C529" s="81"/>
      <c r="D529" s="81"/>
      <c r="E529" s="81"/>
      <c r="F529" s="81"/>
      <c r="G529" s="81"/>
      <c r="H529" s="82"/>
      <c r="I529" s="82"/>
      <c r="K529" s="82"/>
      <c r="L529" s="82"/>
    </row>
    <row r="530" spans="1:12" ht="15">
      <c r="A530" s="117"/>
      <c r="B530" s="117"/>
      <c r="C530" s="81"/>
      <c r="D530" s="81"/>
      <c r="E530" s="81"/>
      <c r="F530" s="81"/>
      <c r="G530" s="81"/>
      <c r="H530" s="82"/>
      <c r="I530" s="82"/>
      <c r="K530" s="82"/>
      <c r="L530" s="82"/>
    </row>
    <row r="531" spans="1:12" ht="15">
      <c r="A531" s="85"/>
      <c r="B531" s="85"/>
      <c r="C531" s="81"/>
      <c r="D531" s="81"/>
      <c r="E531" s="81"/>
      <c r="F531" s="81"/>
      <c r="G531" s="81"/>
      <c r="H531" s="82"/>
      <c r="I531" s="82"/>
      <c r="K531" s="82"/>
      <c r="L531" s="82"/>
    </row>
    <row r="532" spans="1:12" ht="15">
      <c r="A532" s="85"/>
      <c r="B532" s="85"/>
      <c r="C532" s="81"/>
      <c r="D532" s="81"/>
      <c r="E532" s="81"/>
      <c r="F532" s="81"/>
      <c r="G532" s="81"/>
      <c r="H532" s="82"/>
      <c r="I532" s="82"/>
      <c r="K532" s="82"/>
      <c r="L532" s="82"/>
    </row>
    <row r="533" spans="1:12" ht="15">
      <c r="A533" s="85"/>
      <c r="B533" s="85"/>
      <c r="C533" s="81"/>
      <c r="D533" s="81"/>
      <c r="E533" s="81"/>
      <c r="F533" s="81"/>
      <c r="G533" s="81"/>
      <c r="H533" s="82"/>
      <c r="I533" s="82"/>
      <c r="K533" s="82"/>
      <c r="L533" s="82"/>
    </row>
    <row r="534" spans="1:12" s="4" customFormat="1" ht="15">
      <c r="A534" s="80"/>
      <c r="B534" s="80"/>
      <c r="C534" s="81"/>
      <c r="D534" s="81"/>
      <c r="E534" s="81"/>
      <c r="F534" s="81"/>
      <c r="G534" s="81"/>
      <c r="H534" s="82"/>
      <c r="I534" s="82"/>
      <c r="K534" s="82"/>
      <c r="L534" s="82"/>
    </row>
    <row r="535" spans="1:12" s="4" customFormat="1" ht="15">
      <c r="A535" s="83"/>
      <c r="B535" s="83"/>
      <c r="C535" s="81"/>
      <c r="D535" s="81"/>
      <c r="E535" s="81"/>
      <c r="F535" s="132"/>
      <c r="G535" s="81"/>
      <c r="H535" s="82"/>
      <c r="I535" s="82"/>
      <c r="K535" s="82"/>
      <c r="L535" s="82"/>
    </row>
    <row r="536" spans="1:12" s="4" customFormat="1" ht="15">
      <c r="A536" s="84"/>
      <c r="B536" s="84"/>
      <c r="C536" s="81"/>
      <c r="D536" s="81"/>
      <c r="E536" s="81"/>
      <c r="F536" s="81"/>
      <c r="G536" s="81"/>
      <c r="H536" s="82"/>
      <c r="I536" s="82"/>
      <c r="K536" s="82"/>
      <c r="L536" s="82"/>
    </row>
    <row r="537" spans="1:12" s="4" customFormat="1" ht="15">
      <c r="A537" s="85"/>
      <c r="B537" s="85"/>
      <c r="C537" s="81"/>
      <c r="D537" s="81"/>
      <c r="E537" s="81"/>
      <c r="F537" s="81"/>
      <c r="G537" s="81"/>
      <c r="H537" s="82"/>
      <c r="I537" s="82"/>
      <c r="K537" s="82"/>
      <c r="L537" s="82"/>
    </row>
    <row r="538" spans="1:12" s="4" customFormat="1" ht="15">
      <c r="A538" s="85"/>
      <c r="B538" s="85"/>
      <c r="C538" s="81"/>
      <c r="D538" s="81"/>
      <c r="E538" s="81"/>
      <c r="F538" s="81"/>
      <c r="G538" s="81"/>
      <c r="H538" s="82"/>
      <c r="I538" s="82"/>
      <c r="K538" s="82"/>
      <c r="L538" s="82"/>
    </row>
    <row r="539" spans="1:12" s="4" customFormat="1" ht="15">
      <c r="A539" s="85"/>
      <c r="B539" s="85"/>
      <c r="C539" s="81"/>
      <c r="D539" s="81"/>
      <c r="E539" s="81"/>
      <c r="F539" s="81"/>
      <c r="G539" s="81"/>
      <c r="H539" s="82"/>
      <c r="I539" s="82"/>
      <c r="K539" s="82"/>
      <c r="L539" s="82"/>
    </row>
    <row r="540" spans="1:12" ht="15">
      <c r="A540" s="87"/>
      <c r="B540" s="87"/>
      <c r="C540" s="87"/>
      <c r="D540" s="133"/>
      <c r="E540" s="133"/>
      <c r="F540" s="87"/>
      <c r="G540" s="87"/>
      <c r="H540" s="134"/>
      <c r="I540" s="134"/>
      <c r="K540" s="134"/>
      <c r="L540" s="134"/>
    </row>
    <row r="541" spans="1:12" ht="15">
      <c r="A541" s="87"/>
      <c r="B541" s="87"/>
      <c r="C541" s="87"/>
      <c r="D541" s="133"/>
      <c r="E541" s="133"/>
      <c r="F541" s="87"/>
      <c r="G541" s="87"/>
      <c r="H541" s="134"/>
      <c r="I541" s="134"/>
      <c r="K541" s="134"/>
      <c r="L541" s="134"/>
    </row>
    <row r="542" spans="1:12" ht="15">
      <c r="A542" s="87"/>
      <c r="B542" s="87"/>
      <c r="C542" s="87"/>
      <c r="D542" s="133"/>
      <c r="E542" s="133"/>
      <c r="F542" s="87"/>
      <c r="G542" s="87"/>
      <c r="H542" s="135"/>
      <c r="I542" s="135"/>
      <c r="K542" s="135"/>
      <c r="L542" s="135"/>
    </row>
    <row r="543" spans="1:12" ht="15">
      <c r="A543" s="87"/>
      <c r="B543" s="87"/>
      <c r="C543" s="87"/>
      <c r="D543" s="133"/>
      <c r="E543" s="133"/>
      <c r="F543" s="87"/>
      <c r="G543" s="87"/>
      <c r="H543" s="134"/>
      <c r="I543" s="134"/>
      <c r="K543" s="134"/>
      <c r="L543" s="134"/>
    </row>
    <row r="544" spans="1:12" ht="15">
      <c r="A544" s="87"/>
      <c r="B544" s="87"/>
      <c r="C544" s="87"/>
      <c r="D544" s="133"/>
      <c r="E544" s="133"/>
      <c r="F544" s="87"/>
      <c r="G544" s="87"/>
      <c r="H544" s="134"/>
      <c r="I544" s="134"/>
      <c r="K544" s="134"/>
      <c r="L544" s="134"/>
    </row>
    <row r="545" spans="1:12" ht="15">
      <c r="A545" s="87"/>
      <c r="B545" s="87"/>
      <c r="C545" s="87"/>
      <c r="D545" s="133"/>
      <c r="E545" s="133"/>
      <c r="F545" s="87"/>
      <c r="G545" s="87"/>
      <c r="H545" s="134"/>
      <c r="I545" s="134"/>
      <c r="K545" s="134"/>
      <c r="L545" s="134"/>
    </row>
    <row r="546" spans="1:12" ht="12.75">
      <c r="A546" s="88"/>
      <c r="B546" s="88"/>
      <c r="C546" s="88"/>
      <c r="D546" s="136"/>
      <c r="E546" s="136"/>
      <c r="F546" s="88"/>
      <c r="G546" s="88"/>
      <c r="H546" s="56"/>
      <c r="I546" s="56"/>
      <c r="K546" s="56"/>
      <c r="L546" s="56"/>
    </row>
    <row r="547" spans="1:12" ht="12.75">
      <c r="A547" s="88"/>
      <c r="B547" s="88"/>
      <c r="C547" s="88"/>
      <c r="D547" s="136"/>
      <c r="E547" s="136"/>
      <c r="F547" s="88"/>
      <c r="G547" s="88"/>
      <c r="H547" s="56"/>
      <c r="I547" s="56"/>
      <c r="K547" s="56"/>
      <c r="L547" s="56"/>
    </row>
    <row r="548" spans="1:12" ht="12.75">
      <c r="A548" s="88"/>
      <c r="B548" s="88"/>
      <c r="C548" s="88"/>
      <c r="D548" s="136"/>
      <c r="E548" s="136"/>
      <c r="F548" s="88"/>
      <c r="G548" s="88"/>
      <c r="H548" s="56"/>
      <c r="I548" s="56"/>
      <c r="K548" s="56"/>
      <c r="L548" s="56"/>
    </row>
    <row r="549" spans="1:12" ht="12.75">
      <c r="A549" s="88"/>
      <c r="B549" s="88"/>
      <c r="C549" s="88"/>
      <c r="D549" s="136"/>
      <c r="E549" s="136"/>
      <c r="F549" s="88"/>
      <c r="G549" s="88"/>
      <c r="H549" s="56"/>
      <c r="I549" s="56"/>
      <c r="K549" s="56"/>
      <c r="L549" s="56"/>
    </row>
    <row r="550" spans="1:12" ht="12.75">
      <c r="A550" s="88"/>
      <c r="B550" s="88"/>
      <c r="C550" s="88"/>
      <c r="D550" s="136"/>
      <c r="E550" s="136"/>
      <c r="F550" s="88"/>
      <c r="G550" s="88"/>
      <c r="H550" s="56"/>
      <c r="I550" s="56"/>
      <c r="K550" s="56"/>
      <c r="L550" s="56"/>
    </row>
    <row r="551" spans="1:12" ht="12.75">
      <c r="A551" s="88"/>
      <c r="B551" s="88"/>
      <c r="C551" s="88"/>
      <c r="D551" s="136"/>
      <c r="E551" s="136"/>
      <c r="F551" s="88"/>
      <c r="G551" s="88"/>
      <c r="H551" s="56"/>
      <c r="I551" s="56"/>
      <c r="K551" s="56"/>
      <c r="L551" s="56"/>
    </row>
    <row r="552" spans="1:12" ht="12.75">
      <c r="A552" s="88"/>
      <c r="B552" s="88"/>
      <c r="C552" s="88"/>
      <c r="D552" s="136"/>
      <c r="E552" s="136"/>
      <c r="F552" s="88"/>
      <c r="G552" s="88"/>
      <c r="H552" s="56"/>
      <c r="I552" s="56"/>
      <c r="K552" s="56"/>
      <c r="L552" s="56"/>
    </row>
    <row r="553" spans="1:12" ht="12.75">
      <c r="A553" s="88"/>
      <c r="B553" s="88"/>
      <c r="C553" s="88"/>
      <c r="D553" s="136"/>
      <c r="E553" s="136"/>
      <c r="F553" s="88"/>
      <c r="G553" s="88"/>
      <c r="H553" s="56"/>
      <c r="I553" s="56"/>
      <c r="K553" s="56"/>
      <c r="L553" s="56"/>
    </row>
    <row r="554" spans="1:12" ht="12.75">
      <c r="A554" s="88"/>
      <c r="B554" s="88"/>
      <c r="C554" s="88"/>
      <c r="D554" s="136"/>
      <c r="E554" s="136"/>
      <c r="F554" s="88"/>
      <c r="G554" s="88"/>
      <c r="H554" s="56"/>
      <c r="I554" s="56"/>
      <c r="K554" s="56"/>
      <c r="L554" s="56"/>
    </row>
    <row r="555" spans="1:12" ht="12.75">
      <c r="A555" s="88"/>
      <c r="B555" s="88"/>
      <c r="C555" s="88"/>
      <c r="D555" s="136"/>
      <c r="E555" s="136"/>
      <c r="F555" s="88"/>
      <c r="G555" s="88"/>
      <c r="H555" s="56"/>
      <c r="I555" s="56"/>
      <c r="K555" s="56"/>
      <c r="L555" s="56"/>
    </row>
    <row r="556" spans="1:12" ht="12.75">
      <c r="A556" s="88"/>
      <c r="B556" s="88"/>
      <c r="C556" s="88"/>
      <c r="D556" s="136"/>
      <c r="E556" s="136"/>
      <c r="F556" s="88"/>
      <c r="G556" s="88"/>
      <c r="H556" s="56"/>
      <c r="I556" s="56"/>
      <c r="K556" s="56"/>
      <c r="L556" s="56"/>
    </row>
    <row r="557" spans="1:12" ht="12.75">
      <c r="A557" s="88"/>
      <c r="B557" s="88"/>
      <c r="C557" s="88"/>
      <c r="D557" s="136"/>
      <c r="E557" s="136"/>
      <c r="F557" s="88"/>
      <c r="G557" s="88"/>
      <c r="H557" s="56"/>
      <c r="I557" s="56"/>
      <c r="K557" s="56"/>
      <c r="L557" s="56"/>
    </row>
    <row r="558" spans="1:12" ht="12.75">
      <c r="A558" s="88"/>
      <c r="B558" s="88"/>
      <c r="C558" s="88"/>
      <c r="D558" s="136"/>
      <c r="E558" s="136"/>
      <c r="F558" s="88"/>
      <c r="G558" s="88"/>
      <c r="H558" s="56"/>
      <c r="I558" s="56"/>
      <c r="K558" s="56"/>
      <c r="L558" s="56"/>
    </row>
    <row r="559" spans="1:12" ht="12.75">
      <c r="A559" s="88"/>
      <c r="B559" s="88"/>
      <c r="C559" s="88"/>
      <c r="D559" s="136"/>
      <c r="E559" s="136"/>
      <c r="F559" s="88"/>
      <c r="G559" s="88"/>
      <c r="H559" s="56"/>
      <c r="I559" s="56"/>
      <c r="K559" s="56"/>
      <c r="L559" s="56"/>
    </row>
    <row r="560" spans="1:12" ht="12.75">
      <c r="A560" s="88"/>
      <c r="B560" s="88"/>
      <c r="C560" s="88"/>
      <c r="D560" s="136"/>
      <c r="E560" s="136"/>
      <c r="F560" s="88"/>
      <c r="G560" s="88"/>
      <c r="H560" s="56"/>
      <c r="I560" s="56"/>
      <c r="K560" s="56"/>
      <c r="L560" s="56"/>
    </row>
    <row r="561" spans="1:12" ht="12.75">
      <c r="A561" s="88"/>
      <c r="B561" s="88"/>
      <c r="C561" s="88"/>
      <c r="D561" s="136"/>
      <c r="E561" s="136"/>
      <c r="F561" s="88"/>
      <c r="G561" s="88"/>
      <c r="H561" s="56"/>
      <c r="I561" s="56"/>
      <c r="K561" s="56"/>
      <c r="L561" s="56"/>
    </row>
    <row r="562" spans="1:12" ht="12.75">
      <c r="A562" s="88"/>
      <c r="B562" s="88"/>
      <c r="C562" s="88"/>
      <c r="D562" s="136"/>
      <c r="E562" s="136"/>
      <c r="F562" s="88"/>
      <c r="G562" s="88"/>
      <c r="H562" s="56"/>
      <c r="I562" s="56"/>
      <c r="K562" s="56"/>
      <c r="L562" s="56"/>
    </row>
    <row r="563" spans="1:12" ht="12.75">
      <c r="A563" s="88"/>
      <c r="B563" s="88"/>
      <c r="C563" s="88"/>
      <c r="D563" s="136"/>
      <c r="E563" s="136"/>
      <c r="F563" s="88"/>
      <c r="G563" s="88"/>
      <c r="H563" s="56"/>
      <c r="I563" s="56"/>
      <c r="K563" s="56"/>
      <c r="L563" s="56"/>
    </row>
    <row r="564" spans="1:12" ht="12.75">
      <c r="A564" s="88"/>
      <c r="B564" s="88"/>
      <c r="C564" s="88"/>
      <c r="D564" s="136"/>
      <c r="E564" s="136"/>
      <c r="F564" s="88"/>
      <c r="G564" s="88"/>
      <c r="H564" s="56"/>
      <c r="I564" s="56"/>
      <c r="K564" s="56"/>
      <c r="L564" s="56"/>
    </row>
    <row r="565" spans="1:12" ht="12.75">
      <c r="A565" s="88"/>
      <c r="B565" s="88"/>
      <c r="C565" s="88"/>
      <c r="D565" s="136"/>
      <c r="E565" s="136"/>
      <c r="F565" s="88"/>
      <c r="G565" s="88"/>
      <c r="H565" s="56"/>
      <c r="I565" s="56"/>
      <c r="K565" s="56"/>
      <c r="L565" s="56"/>
    </row>
    <row r="566" spans="1:12" ht="12.75">
      <c r="A566" s="88"/>
      <c r="B566" s="88"/>
      <c r="C566" s="88"/>
      <c r="D566" s="136"/>
      <c r="E566" s="136"/>
      <c r="F566" s="88"/>
      <c r="G566" s="88"/>
      <c r="H566" s="56"/>
      <c r="I566" s="56"/>
      <c r="K566" s="56"/>
      <c r="L566" s="56"/>
    </row>
    <row r="567" spans="1:12" ht="12.75">
      <c r="A567" s="88"/>
      <c r="B567" s="88"/>
      <c r="C567" s="88"/>
      <c r="D567" s="136"/>
      <c r="E567" s="136"/>
      <c r="F567" s="88"/>
      <c r="G567" s="88"/>
      <c r="H567" s="56"/>
      <c r="I567" s="56"/>
      <c r="K567" s="56"/>
      <c r="L567" s="56"/>
    </row>
    <row r="568" spans="1:12" ht="12.75">
      <c r="A568" s="88"/>
      <c r="B568" s="88"/>
      <c r="C568" s="88"/>
      <c r="D568" s="136"/>
      <c r="E568" s="136"/>
      <c r="F568" s="88"/>
      <c r="G568" s="88"/>
      <c r="H568" s="56"/>
      <c r="I568" s="56"/>
      <c r="K568" s="56"/>
      <c r="L568" s="56"/>
    </row>
    <row r="569" spans="1:12" ht="12.75">
      <c r="A569" s="88"/>
      <c r="B569" s="88"/>
      <c r="C569" s="88"/>
      <c r="D569" s="136"/>
      <c r="E569" s="136"/>
      <c r="F569" s="88"/>
      <c r="G569" s="88"/>
      <c r="H569" s="56"/>
      <c r="I569" s="56"/>
      <c r="K569" s="56"/>
      <c r="L569" s="56"/>
    </row>
    <row r="570" spans="1:12" ht="12.75">
      <c r="A570" s="4"/>
      <c r="B570" s="4"/>
      <c r="D570" s="137"/>
      <c r="E570" s="137"/>
      <c r="F570" s="4"/>
      <c r="G570" s="4"/>
      <c r="H570" s="138"/>
      <c r="I570" s="138"/>
      <c r="K570" s="138"/>
      <c r="L570" s="138"/>
    </row>
    <row r="571" spans="1:12" ht="12.75">
      <c r="A571" s="4"/>
      <c r="B571" s="4"/>
      <c r="D571" s="137"/>
      <c r="E571" s="137"/>
      <c r="F571" s="4"/>
      <c r="G571" s="4"/>
      <c r="H571" s="138"/>
      <c r="I571" s="138"/>
      <c r="K571" s="138"/>
      <c r="L571" s="138"/>
    </row>
    <row r="572" spans="1:12" ht="12.75">
      <c r="A572" s="4"/>
      <c r="B572" s="4"/>
      <c r="D572" s="137"/>
      <c r="E572" s="137"/>
      <c r="F572" s="4"/>
      <c r="G572" s="4"/>
      <c r="H572" s="138"/>
      <c r="I572" s="138"/>
      <c r="K572" s="138"/>
      <c r="L572" s="138"/>
    </row>
  </sheetData>
  <sheetProtection/>
  <mergeCells count="16">
    <mergeCell ref="D2:I2"/>
    <mergeCell ref="D3:J3"/>
    <mergeCell ref="D4:K4"/>
    <mergeCell ref="D5:J5"/>
    <mergeCell ref="D6:I6"/>
    <mergeCell ref="D14:J14"/>
    <mergeCell ref="N21:O21"/>
    <mergeCell ref="P21:Q21"/>
    <mergeCell ref="D15:J15"/>
    <mergeCell ref="D16:J16"/>
    <mergeCell ref="D17:J17"/>
    <mergeCell ref="D18:I18"/>
    <mergeCell ref="A19:J19"/>
    <mergeCell ref="A21:A22"/>
    <mergeCell ref="C21:G21"/>
    <mergeCell ref="H21:J21"/>
  </mergeCells>
  <printOptions/>
  <pageMargins left="0.4330708661417323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80" r:id="rId1"/>
  <rowBreaks count="1" manualBreakCount="1">
    <brk id="27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V572"/>
  <sheetViews>
    <sheetView view="pageBreakPreview" zoomScale="60" zoomScaleNormal="81" workbookViewId="0" topLeftCell="A14">
      <selection activeCell="Z25" sqref="Z25"/>
    </sheetView>
  </sheetViews>
  <sheetFormatPr defaultColWidth="9.00390625" defaultRowHeight="12.75"/>
  <cols>
    <col min="1" max="1" width="47.125" style="1" customWidth="1"/>
    <col min="2" max="2" width="5.625" style="1" hidden="1" customWidth="1"/>
    <col min="3" max="3" width="11.00390625" style="4" hidden="1" customWidth="1"/>
    <col min="4" max="4" width="11.00390625" style="4" customWidth="1"/>
    <col min="5" max="5" width="9.75390625" style="2" customWidth="1"/>
    <col min="6" max="6" width="9.375" style="2" customWidth="1"/>
    <col min="7" max="7" width="13.875" style="1" customWidth="1"/>
    <col min="8" max="8" width="9.25390625" style="1" customWidth="1"/>
    <col min="9" max="9" width="13.25390625" style="5" customWidth="1"/>
    <col min="10" max="10" width="13.25390625" style="5" hidden="1" customWidth="1"/>
    <col min="11" max="11" width="14.25390625" style="1" customWidth="1"/>
    <col min="12" max="13" width="13.25390625" style="5" hidden="1" customWidth="1"/>
    <col min="14" max="22" width="0" style="1" hidden="1" customWidth="1"/>
    <col min="23" max="16384" width="9.125" style="1" customWidth="1"/>
  </cols>
  <sheetData>
    <row r="1" spans="5:8" s="8" customFormat="1" ht="47.25" customHeight="1" hidden="1">
      <c r="E1" s="7"/>
      <c r="H1" s="96"/>
    </row>
    <row r="2" spans="5:10" s="8" customFormat="1" ht="15" customHeight="1" hidden="1">
      <c r="E2" s="515" t="s">
        <v>63</v>
      </c>
      <c r="F2" s="516"/>
      <c r="G2" s="516"/>
      <c r="H2" s="516"/>
      <c r="I2" s="516"/>
      <c r="J2" s="516"/>
    </row>
    <row r="3" spans="5:11" s="8" customFormat="1" ht="12.75" customHeight="1" hidden="1">
      <c r="E3" s="517" t="s">
        <v>208</v>
      </c>
      <c r="F3" s="518"/>
      <c r="G3" s="518"/>
      <c r="H3" s="518"/>
      <c r="I3" s="518"/>
      <c r="J3" s="518"/>
      <c r="K3" s="518"/>
    </row>
    <row r="4" spans="5:12" s="8" customFormat="1" ht="15" customHeight="1" hidden="1">
      <c r="E4" s="515"/>
      <c r="F4" s="519"/>
      <c r="G4" s="519"/>
      <c r="H4" s="519"/>
      <c r="I4" s="519"/>
      <c r="J4" s="519"/>
      <c r="K4" s="519"/>
      <c r="L4" s="519"/>
    </row>
    <row r="5" spans="5:11" s="8" customFormat="1" ht="15" customHeight="1" hidden="1">
      <c r="E5" s="515" t="s">
        <v>412</v>
      </c>
      <c r="F5" s="519"/>
      <c r="G5" s="519"/>
      <c r="H5" s="519"/>
      <c r="I5" s="519"/>
      <c r="J5" s="519"/>
      <c r="K5" s="519"/>
    </row>
    <row r="6" spans="5:10" s="8" customFormat="1" ht="15" customHeight="1" hidden="1">
      <c r="E6" s="520" t="s">
        <v>426</v>
      </c>
      <c r="F6" s="519"/>
      <c r="G6" s="519"/>
      <c r="H6" s="519"/>
      <c r="I6" s="519"/>
      <c r="J6" s="519"/>
    </row>
    <row r="7" spans="1:11" s="8" customFormat="1" ht="15" customHeight="1" hidden="1">
      <c r="A7" s="268"/>
      <c r="B7" s="268"/>
      <c r="C7" s="268"/>
      <c r="D7" s="268"/>
      <c r="E7" s="269"/>
      <c r="F7" s="267"/>
      <c r="G7" s="267"/>
      <c r="H7" s="267"/>
      <c r="I7" s="267"/>
      <c r="J7" s="267"/>
      <c r="K7" s="268"/>
    </row>
    <row r="8" spans="1:11" s="8" customFormat="1" ht="15" customHeight="1" hidden="1">
      <c r="A8" s="268"/>
      <c r="B8" s="268"/>
      <c r="C8" s="268"/>
      <c r="D8" s="268"/>
      <c r="E8" s="269"/>
      <c r="F8" s="267"/>
      <c r="G8" s="267"/>
      <c r="H8" s="267"/>
      <c r="I8" s="267"/>
      <c r="J8" s="267"/>
      <c r="K8" s="268"/>
    </row>
    <row r="9" spans="1:11" s="8" customFormat="1" ht="15" customHeight="1" hidden="1">
      <c r="A9" s="268"/>
      <c r="B9" s="268"/>
      <c r="C9" s="268"/>
      <c r="D9" s="268"/>
      <c r="E9" s="269"/>
      <c r="F9" s="267"/>
      <c r="G9" s="267"/>
      <c r="H9" s="267"/>
      <c r="I9" s="267"/>
      <c r="J9" s="267"/>
      <c r="K9" s="268"/>
    </row>
    <row r="10" spans="1:11" s="8" customFormat="1" ht="15" customHeight="1" hidden="1">
      <c r="A10" s="268"/>
      <c r="B10" s="268"/>
      <c r="C10" s="268"/>
      <c r="D10" s="268"/>
      <c r="E10" s="269"/>
      <c r="F10" s="267"/>
      <c r="G10" s="267"/>
      <c r="H10" s="267"/>
      <c r="I10" s="267"/>
      <c r="J10" s="267"/>
      <c r="K10" s="268"/>
    </row>
    <row r="11" spans="1:12" s="8" customFormat="1" ht="12.75" customHeight="1" hidden="1">
      <c r="A11" s="268"/>
      <c r="B11" s="268"/>
      <c r="C11" s="268"/>
      <c r="D11" s="268"/>
      <c r="E11" s="269"/>
      <c r="F11" s="268"/>
      <c r="G11" s="268"/>
      <c r="H11" s="282"/>
      <c r="I11" s="268"/>
      <c r="J11" s="268"/>
      <c r="K11" s="267"/>
      <c r="L11" s="261"/>
    </row>
    <row r="12" spans="1:11" s="8" customFormat="1" ht="15" customHeight="1" hidden="1">
      <c r="A12" s="268"/>
      <c r="B12" s="268"/>
      <c r="C12" s="268"/>
      <c r="D12" s="268"/>
      <c r="E12" s="269"/>
      <c r="F12" s="268"/>
      <c r="G12" s="268"/>
      <c r="H12" s="282"/>
      <c r="I12" s="268"/>
      <c r="J12" s="268"/>
      <c r="K12" s="268"/>
    </row>
    <row r="13" spans="1:11" s="8" customFormat="1" ht="15" customHeight="1" hidden="1">
      <c r="A13" s="283"/>
      <c r="B13" s="283"/>
      <c r="C13" s="283"/>
      <c r="D13" s="283"/>
      <c r="E13" s="284" t="s">
        <v>32</v>
      </c>
      <c r="F13" s="284"/>
      <c r="G13" s="284"/>
      <c r="H13" s="285"/>
      <c r="I13" s="283"/>
      <c r="J13" s="283"/>
      <c r="K13" s="268"/>
    </row>
    <row r="14" spans="1:13" s="8" customFormat="1" ht="21" customHeight="1">
      <c r="A14" s="283"/>
      <c r="B14" s="283"/>
      <c r="C14" s="283"/>
      <c r="D14" s="283"/>
      <c r="E14" s="499" t="s">
        <v>436</v>
      </c>
      <c r="F14" s="499"/>
      <c r="G14" s="499"/>
      <c r="H14" s="499"/>
      <c r="I14" s="499"/>
      <c r="J14" s="499"/>
      <c r="K14" s="500"/>
      <c r="L14" s="25"/>
      <c r="M14" s="25"/>
    </row>
    <row r="15" spans="1:11" s="8" customFormat="1" ht="15" customHeight="1">
      <c r="A15" s="283"/>
      <c r="B15" s="283"/>
      <c r="C15" s="283"/>
      <c r="D15" s="283"/>
      <c r="E15" s="499" t="s">
        <v>208</v>
      </c>
      <c r="F15" s="500"/>
      <c r="G15" s="500"/>
      <c r="H15" s="500"/>
      <c r="I15" s="500"/>
      <c r="J15" s="500"/>
      <c r="K15" s="500"/>
    </row>
    <row r="16" spans="1:13" s="8" customFormat="1" ht="15" customHeight="1">
      <c r="A16" s="283"/>
      <c r="B16" s="283"/>
      <c r="C16" s="283"/>
      <c r="D16" s="283"/>
      <c r="E16" s="499" t="s">
        <v>435</v>
      </c>
      <c r="F16" s="500"/>
      <c r="G16" s="500"/>
      <c r="H16" s="500"/>
      <c r="I16" s="500"/>
      <c r="J16" s="500"/>
      <c r="K16" s="500"/>
      <c r="L16" s="103">
        <f>6940436.62-341231.83</f>
        <v>6599204.79</v>
      </c>
      <c r="M16" s="7"/>
    </row>
    <row r="17" spans="1:13" s="8" customFormat="1" ht="19.5" customHeight="1">
      <c r="A17" s="283"/>
      <c r="B17" s="283"/>
      <c r="C17" s="283"/>
      <c r="D17" s="283"/>
      <c r="E17" s="499" t="s">
        <v>595</v>
      </c>
      <c r="F17" s="499"/>
      <c r="G17" s="499"/>
      <c r="H17" s="500"/>
      <c r="I17" s="500"/>
      <c r="J17" s="500"/>
      <c r="K17" s="500"/>
      <c r="L17" s="103"/>
      <c r="M17" s="7"/>
    </row>
    <row r="18" spans="1:11" s="8" customFormat="1" ht="18.75">
      <c r="A18" s="283"/>
      <c r="B18" s="283"/>
      <c r="C18" s="283"/>
      <c r="D18" s="283"/>
      <c r="E18" s="526"/>
      <c r="F18" s="526"/>
      <c r="G18" s="526"/>
      <c r="H18" s="526"/>
      <c r="I18" s="526"/>
      <c r="J18" s="526"/>
      <c r="K18" s="268"/>
    </row>
    <row r="19" spans="1:22" ht="69" customHeight="1">
      <c r="A19" s="527" t="s">
        <v>600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03"/>
      <c r="L19" s="1"/>
      <c r="M19" s="1"/>
      <c r="U19" s="220">
        <f>I24+152.1</f>
        <v>15657.749999999998</v>
      </c>
      <c r="V19" s="220">
        <f>J24+305.5</f>
        <v>6904.7</v>
      </c>
    </row>
    <row r="20" spans="1:13" ht="1.5" customHeight="1" hidden="1">
      <c r="A20" s="348"/>
      <c r="B20" s="348"/>
      <c r="C20" s="349"/>
      <c r="D20" s="349"/>
      <c r="E20" s="350"/>
      <c r="F20" s="350"/>
      <c r="G20" s="351"/>
      <c r="H20" s="351"/>
      <c r="I20" s="352"/>
      <c r="J20" s="352"/>
      <c r="K20" s="286"/>
      <c r="L20" s="56"/>
      <c r="M20" s="56"/>
    </row>
    <row r="21" spans="1:18" ht="40.5" customHeight="1">
      <c r="A21" s="510" t="s">
        <v>158</v>
      </c>
      <c r="B21" s="49"/>
      <c r="C21" s="512" t="s">
        <v>92</v>
      </c>
      <c r="D21" s="513"/>
      <c r="E21" s="513"/>
      <c r="F21" s="513"/>
      <c r="G21" s="513"/>
      <c r="H21" s="514"/>
      <c r="I21" s="528" t="s">
        <v>596</v>
      </c>
      <c r="J21" s="529"/>
      <c r="K21" s="530"/>
      <c r="L21" s="445" t="s">
        <v>135</v>
      </c>
      <c r="M21" s="175" t="s">
        <v>135</v>
      </c>
      <c r="O21" s="522" t="s">
        <v>58</v>
      </c>
      <c r="P21" s="523"/>
      <c r="Q21" s="522" t="s">
        <v>59</v>
      </c>
      <c r="R21" s="523"/>
    </row>
    <row r="22" spans="1:18" ht="82.5" customHeight="1">
      <c r="A22" s="511"/>
      <c r="B22" s="49"/>
      <c r="C22" s="48" t="s">
        <v>93</v>
      </c>
      <c r="D22" s="288" t="s">
        <v>116</v>
      </c>
      <c r="E22" s="353" t="s">
        <v>90</v>
      </c>
      <c r="F22" s="48" t="s">
        <v>89</v>
      </c>
      <c r="G22" s="48" t="s">
        <v>117</v>
      </c>
      <c r="H22" s="48" t="s">
        <v>118</v>
      </c>
      <c r="I22" s="48">
        <v>2023</v>
      </c>
      <c r="J22" s="48">
        <v>2021</v>
      </c>
      <c r="K22" s="49">
        <v>2024</v>
      </c>
      <c r="L22" s="445">
        <v>2018</v>
      </c>
      <c r="M22" s="175">
        <v>2019</v>
      </c>
      <c r="O22" s="39">
        <v>2018</v>
      </c>
      <c r="P22" s="39">
        <v>2019</v>
      </c>
      <c r="Q22" s="39">
        <v>2018</v>
      </c>
      <c r="R22" s="39">
        <v>2019</v>
      </c>
    </row>
    <row r="23" spans="1:18" s="3" customFormat="1" ht="16.5" customHeight="1">
      <c r="A23" s="49">
        <v>1</v>
      </c>
      <c r="B23" s="49"/>
      <c r="C23" s="354">
        <v>2</v>
      </c>
      <c r="D23" s="354"/>
      <c r="E23" s="49">
        <v>3</v>
      </c>
      <c r="F23" s="49">
        <v>4</v>
      </c>
      <c r="G23" s="49">
        <v>5</v>
      </c>
      <c r="H23" s="49">
        <v>6</v>
      </c>
      <c r="I23" s="49">
        <v>7</v>
      </c>
      <c r="J23" s="49">
        <v>7</v>
      </c>
      <c r="K23" s="457"/>
      <c r="L23" s="446">
        <v>7</v>
      </c>
      <c r="M23" s="109">
        <v>7</v>
      </c>
      <c r="O23" s="185"/>
      <c r="P23" s="185"/>
      <c r="Q23" s="185"/>
      <c r="R23" s="185"/>
    </row>
    <row r="24" spans="1:18" s="4" customFormat="1" ht="15.75">
      <c r="A24" s="344" t="s">
        <v>21</v>
      </c>
      <c r="B24" s="344"/>
      <c r="C24" s="355" t="s">
        <v>190</v>
      </c>
      <c r="D24" s="355" t="s">
        <v>190</v>
      </c>
      <c r="E24" s="355"/>
      <c r="F24" s="355"/>
      <c r="G24" s="355"/>
      <c r="H24" s="356"/>
      <c r="I24" s="357">
        <f>I25+I101+I112+I127+I133+I159+I215+I223+I246+I252+I258</f>
        <v>15505.649999999998</v>
      </c>
      <c r="J24" s="357">
        <f>J25+J101+J112+J133+J159+J215+J223+J246+J252+J258</f>
        <v>6599.2</v>
      </c>
      <c r="K24" s="357">
        <f>K25+K101+K112+K127+K133+K159+K215+K223+K246+K252+K258</f>
        <v>10411.150000000001</v>
      </c>
      <c r="L24" s="447">
        <f>L25+L101+L112+L133+L159+L215+L223+L246+L252+L258</f>
        <v>8657.599999999999</v>
      </c>
      <c r="M24" s="176">
        <f>M25+M101+M112+M133+M159+M215+M223+M246+M252+M258</f>
        <v>8689.2</v>
      </c>
      <c r="O24" s="186">
        <f>I24-L24</f>
        <v>6848.049999999999</v>
      </c>
      <c r="P24" s="186">
        <f>J24-M24</f>
        <v>-2090.000000000001</v>
      </c>
      <c r="Q24" s="186">
        <f>I24/L24*100</f>
        <v>179.09871095915727</v>
      </c>
      <c r="R24" s="186">
        <f>J24/M24*100</f>
        <v>75.94715278736822</v>
      </c>
    </row>
    <row r="25" spans="1:18" s="4" customFormat="1" ht="15.75">
      <c r="A25" s="344" t="s">
        <v>14</v>
      </c>
      <c r="B25" s="344"/>
      <c r="C25" s="355" t="s">
        <v>190</v>
      </c>
      <c r="D25" s="355" t="s">
        <v>190</v>
      </c>
      <c r="E25" s="355" t="s">
        <v>159</v>
      </c>
      <c r="F25" s="355"/>
      <c r="G25" s="355"/>
      <c r="H25" s="356"/>
      <c r="I25" s="357">
        <f>I26+I37+I75+I80+I70</f>
        <v>4834.61</v>
      </c>
      <c r="J25" s="357">
        <f>J26+J37+J75+J80+J70</f>
        <v>2828.1</v>
      </c>
      <c r="K25" s="357">
        <f>K26+K37+K75+K80+K70</f>
        <v>5058.6</v>
      </c>
      <c r="L25" s="447">
        <f>L26+L37+L75+L80+L70</f>
        <v>3771.7000000000003</v>
      </c>
      <c r="M25" s="176">
        <f>M26+M37+M75+M80+M70</f>
        <v>3771.7000000000003</v>
      </c>
      <c r="O25" s="186">
        <f aca="true" t="shared" si="0" ref="O25:P99">I25-L25</f>
        <v>1062.9099999999994</v>
      </c>
      <c r="P25" s="186">
        <f t="shared" si="0"/>
        <v>-943.6000000000004</v>
      </c>
      <c r="Q25" s="186">
        <f aca="true" t="shared" si="1" ref="Q25:R99">I25/L25*100</f>
        <v>128.18119150515682</v>
      </c>
      <c r="R25" s="186">
        <f t="shared" si="1"/>
        <v>74.98210356072858</v>
      </c>
    </row>
    <row r="26" spans="1:18" ht="52.5" customHeight="1">
      <c r="A26" s="358" t="s">
        <v>38</v>
      </c>
      <c r="B26" s="358"/>
      <c r="C26" s="355" t="s">
        <v>190</v>
      </c>
      <c r="D26" s="355" t="s">
        <v>190</v>
      </c>
      <c r="E26" s="355" t="s">
        <v>159</v>
      </c>
      <c r="F26" s="355" t="s">
        <v>160</v>
      </c>
      <c r="G26" s="355"/>
      <c r="H26" s="356"/>
      <c r="I26" s="357">
        <f aca="true" t="shared" si="2" ref="I26:M27">I27</f>
        <v>564.51</v>
      </c>
      <c r="J26" s="357">
        <f t="shared" si="2"/>
        <v>700</v>
      </c>
      <c r="K26" s="357">
        <f t="shared" si="2"/>
        <v>846.3</v>
      </c>
      <c r="L26" s="447">
        <f t="shared" si="2"/>
        <v>728.7</v>
      </c>
      <c r="M26" s="176">
        <f t="shared" si="2"/>
        <v>728.7</v>
      </c>
      <c r="O26" s="186">
        <f t="shared" si="0"/>
        <v>-164.19000000000005</v>
      </c>
      <c r="P26" s="186">
        <f t="shared" si="0"/>
        <v>-28.700000000000045</v>
      </c>
      <c r="Q26" s="186">
        <f t="shared" si="1"/>
        <v>77.46809386578838</v>
      </c>
      <c r="R26" s="186">
        <f t="shared" si="1"/>
        <v>96.06147934678194</v>
      </c>
    </row>
    <row r="27" spans="1:18" ht="34.5" customHeight="1">
      <c r="A27" s="339" t="s">
        <v>528</v>
      </c>
      <c r="B27" s="358"/>
      <c r="C27" s="355" t="s">
        <v>190</v>
      </c>
      <c r="D27" s="356" t="s">
        <v>190</v>
      </c>
      <c r="E27" s="355" t="s">
        <v>159</v>
      </c>
      <c r="F27" s="355" t="s">
        <v>160</v>
      </c>
      <c r="G27" s="355" t="s">
        <v>355</v>
      </c>
      <c r="H27" s="356"/>
      <c r="I27" s="357">
        <f t="shared" si="2"/>
        <v>564.51</v>
      </c>
      <c r="J27" s="357">
        <f t="shared" si="2"/>
        <v>700</v>
      </c>
      <c r="K27" s="357">
        <f t="shared" si="2"/>
        <v>846.3</v>
      </c>
      <c r="L27" s="447">
        <f t="shared" si="2"/>
        <v>728.7</v>
      </c>
      <c r="M27" s="176">
        <f t="shared" si="2"/>
        <v>728.7</v>
      </c>
      <c r="O27" s="186">
        <f t="shared" si="0"/>
        <v>-164.19000000000005</v>
      </c>
      <c r="P27" s="186">
        <f t="shared" si="0"/>
        <v>-28.700000000000045</v>
      </c>
      <c r="Q27" s="186">
        <f t="shared" si="1"/>
        <v>77.46809386578838</v>
      </c>
      <c r="R27" s="186">
        <f t="shared" si="1"/>
        <v>96.06147934678194</v>
      </c>
    </row>
    <row r="28" spans="1:18" ht="45" customHeight="1">
      <c r="A28" s="340" t="s">
        <v>529</v>
      </c>
      <c r="B28" s="348"/>
      <c r="C28" s="355" t="s">
        <v>190</v>
      </c>
      <c r="D28" s="356" t="s">
        <v>190</v>
      </c>
      <c r="E28" s="355" t="s">
        <v>159</v>
      </c>
      <c r="F28" s="355" t="s">
        <v>160</v>
      </c>
      <c r="G28" s="355" t="s">
        <v>531</v>
      </c>
      <c r="H28" s="356"/>
      <c r="I28" s="357">
        <f>I29+I32+I34</f>
        <v>564.51</v>
      </c>
      <c r="J28" s="357">
        <f>J29+J32+J34</f>
        <v>700</v>
      </c>
      <c r="K28" s="357">
        <f>K29+K32+K34</f>
        <v>846.3</v>
      </c>
      <c r="L28" s="447">
        <f>L29+L32+L34</f>
        <v>728.7</v>
      </c>
      <c r="M28" s="176">
        <f>M29+M32+M34</f>
        <v>728.7</v>
      </c>
      <c r="O28" s="186">
        <f t="shared" si="0"/>
        <v>-164.19000000000005</v>
      </c>
      <c r="P28" s="186">
        <f t="shared" si="0"/>
        <v>-28.700000000000045</v>
      </c>
      <c r="Q28" s="186">
        <f t="shared" si="1"/>
        <v>77.46809386578838</v>
      </c>
      <c r="R28" s="186">
        <f t="shared" si="1"/>
        <v>96.06147934678194</v>
      </c>
    </row>
    <row r="29" spans="1:18" ht="15.75">
      <c r="A29" s="341" t="s">
        <v>530</v>
      </c>
      <c r="B29" s="343"/>
      <c r="C29" s="356" t="s">
        <v>190</v>
      </c>
      <c r="D29" s="356" t="s">
        <v>190</v>
      </c>
      <c r="E29" s="356" t="s">
        <v>159</v>
      </c>
      <c r="F29" s="356" t="s">
        <v>160</v>
      </c>
      <c r="G29" s="356" t="s">
        <v>532</v>
      </c>
      <c r="H29" s="356"/>
      <c r="I29" s="359">
        <f>I31</f>
        <v>564.51</v>
      </c>
      <c r="J29" s="359">
        <f>J31</f>
        <v>0</v>
      </c>
      <c r="K29" s="359">
        <f>K31</f>
        <v>846.3</v>
      </c>
      <c r="L29" s="448">
        <f>L31</f>
        <v>0</v>
      </c>
      <c r="M29" s="177">
        <f>M31</f>
        <v>0</v>
      </c>
      <c r="O29" s="186">
        <f t="shared" si="0"/>
        <v>564.51</v>
      </c>
      <c r="P29" s="186">
        <f t="shared" si="0"/>
        <v>0</v>
      </c>
      <c r="Q29" s="186" t="e">
        <f t="shared" si="1"/>
        <v>#DIV/0!</v>
      </c>
      <c r="R29" s="186" t="e">
        <f t="shared" si="1"/>
        <v>#DIV/0!</v>
      </c>
    </row>
    <row r="30" spans="1:18" ht="37.5" customHeight="1">
      <c r="A30" s="342" t="s">
        <v>533</v>
      </c>
      <c r="B30" s="343"/>
      <c r="C30" s="356"/>
      <c r="D30" s="356" t="s">
        <v>190</v>
      </c>
      <c r="E30" s="356" t="s">
        <v>159</v>
      </c>
      <c r="F30" s="356" t="s">
        <v>160</v>
      </c>
      <c r="G30" s="356" t="s">
        <v>534</v>
      </c>
      <c r="H30" s="356"/>
      <c r="I30" s="359"/>
      <c r="J30" s="359"/>
      <c r="K30" s="359"/>
      <c r="L30" s="448"/>
      <c r="M30" s="177"/>
      <c r="O30" s="186"/>
      <c r="P30" s="186"/>
      <c r="Q30" s="186"/>
      <c r="R30" s="186"/>
    </row>
    <row r="31" spans="1:18" ht="73.5" customHeight="1">
      <c r="A31" s="343" t="s">
        <v>151</v>
      </c>
      <c r="B31" s="343"/>
      <c r="C31" s="356" t="s">
        <v>190</v>
      </c>
      <c r="D31" s="356" t="s">
        <v>190</v>
      </c>
      <c r="E31" s="356" t="s">
        <v>159</v>
      </c>
      <c r="F31" s="356" t="s">
        <v>160</v>
      </c>
      <c r="G31" s="356" t="s">
        <v>534</v>
      </c>
      <c r="H31" s="356" t="s">
        <v>152</v>
      </c>
      <c r="I31" s="359">
        <v>564.51</v>
      </c>
      <c r="J31" s="359"/>
      <c r="K31" s="359">
        <v>846.3</v>
      </c>
      <c r="L31" s="448"/>
      <c r="M31" s="177"/>
      <c r="O31" s="186">
        <f t="shared" si="0"/>
        <v>564.51</v>
      </c>
      <c r="P31" s="186">
        <f t="shared" si="0"/>
        <v>0</v>
      </c>
      <c r="Q31" s="186" t="e">
        <f t="shared" si="1"/>
        <v>#DIV/0!</v>
      </c>
      <c r="R31" s="186" t="e">
        <f t="shared" si="1"/>
        <v>#DIV/0!</v>
      </c>
    </row>
    <row r="32" spans="1:18" ht="21" customHeight="1" hidden="1">
      <c r="A32" s="342" t="s">
        <v>348</v>
      </c>
      <c r="B32" s="342"/>
      <c r="C32" s="356" t="s">
        <v>190</v>
      </c>
      <c r="D32" s="356" t="s">
        <v>190</v>
      </c>
      <c r="E32" s="356" t="s">
        <v>159</v>
      </c>
      <c r="F32" s="356" t="s">
        <v>160</v>
      </c>
      <c r="G32" s="356" t="s">
        <v>347</v>
      </c>
      <c r="H32" s="356"/>
      <c r="I32" s="360">
        <v>0</v>
      </c>
      <c r="J32" s="360">
        <f>J33</f>
        <v>700</v>
      </c>
      <c r="K32" s="360">
        <v>0</v>
      </c>
      <c r="L32" s="449">
        <f>L33</f>
        <v>728.7</v>
      </c>
      <c r="M32" s="178">
        <f>M33</f>
        <v>728.7</v>
      </c>
      <c r="O32" s="186">
        <f t="shared" si="0"/>
        <v>-728.7</v>
      </c>
      <c r="P32" s="186">
        <f t="shared" si="0"/>
        <v>-28.700000000000045</v>
      </c>
      <c r="Q32" s="186">
        <f t="shared" si="1"/>
        <v>0</v>
      </c>
      <c r="R32" s="186">
        <f t="shared" si="1"/>
        <v>96.06147934678194</v>
      </c>
    </row>
    <row r="33" spans="1:18" ht="79.5" customHeight="1" hidden="1">
      <c r="A33" s="361" t="s">
        <v>151</v>
      </c>
      <c r="B33" s="361"/>
      <c r="C33" s="356" t="s">
        <v>190</v>
      </c>
      <c r="D33" s="356" t="s">
        <v>190</v>
      </c>
      <c r="E33" s="356" t="s">
        <v>159</v>
      </c>
      <c r="F33" s="356" t="s">
        <v>160</v>
      </c>
      <c r="G33" s="356" t="s">
        <v>347</v>
      </c>
      <c r="H33" s="356" t="s">
        <v>152</v>
      </c>
      <c r="I33" s="359">
        <v>0</v>
      </c>
      <c r="J33" s="359">
        <v>700</v>
      </c>
      <c r="K33" s="359">
        <v>0</v>
      </c>
      <c r="L33" s="448">
        <v>728.7</v>
      </c>
      <c r="M33" s="177">
        <v>728.7</v>
      </c>
      <c r="O33" s="186">
        <f t="shared" si="0"/>
        <v>-728.7</v>
      </c>
      <c r="P33" s="186">
        <f t="shared" si="0"/>
        <v>-28.700000000000045</v>
      </c>
      <c r="Q33" s="186">
        <f t="shared" si="1"/>
        <v>0</v>
      </c>
      <c r="R33" s="186">
        <f t="shared" si="1"/>
        <v>96.06147934678194</v>
      </c>
    </row>
    <row r="34" spans="1:18" ht="63" hidden="1">
      <c r="A34" s="362" t="s">
        <v>284</v>
      </c>
      <c r="B34" s="362"/>
      <c r="C34" s="356" t="s">
        <v>190</v>
      </c>
      <c r="D34" s="356" t="s">
        <v>190</v>
      </c>
      <c r="E34" s="356" t="s">
        <v>159</v>
      </c>
      <c r="F34" s="356" t="s">
        <v>160</v>
      </c>
      <c r="G34" s="356" t="s">
        <v>74</v>
      </c>
      <c r="H34" s="356"/>
      <c r="I34" s="359">
        <f>I35</f>
        <v>0</v>
      </c>
      <c r="J34" s="359">
        <f>J35</f>
        <v>0</v>
      </c>
      <c r="K34" s="359">
        <f>K35</f>
        <v>0</v>
      </c>
      <c r="L34" s="448">
        <f>L35</f>
        <v>0</v>
      </c>
      <c r="M34" s="177">
        <f>M35</f>
        <v>0</v>
      </c>
      <c r="O34" s="186">
        <f t="shared" si="0"/>
        <v>0</v>
      </c>
      <c r="P34" s="186">
        <f t="shared" si="0"/>
        <v>0</v>
      </c>
      <c r="Q34" s="186" t="e">
        <f t="shared" si="1"/>
        <v>#DIV/0!</v>
      </c>
      <c r="R34" s="186" t="e">
        <f t="shared" si="1"/>
        <v>#DIV/0!</v>
      </c>
    </row>
    <row r="35" spans="1:18" ht="75.75" customHeight="1" hidden="1">
      <c r="A35" s="361" t="s">
        <v>151</v>
      </c>
      <c r="B35" s="361"/>
      <c r="C35" s="356" t="s">
        <v>190</v>
      </c>
      <c r="D35" s="356" t="s">
        <v>190</v>
      </c>
      <c r="E35" s="356" t="s">
        <v>159</v>
      </c>
      <c r="F35" s="356" t="s">
        <v>160</v>
      </c>
      <c r="G35" s="356" t="s">
        <v>74</v>
      </c>
      <c r="H35" s="356" t="s">
        <v>152</v>
      </c>
      <c r="I35" s="363"/>
      <c r="J35" s="363"/>
      <c r="K35" s="363"/>
      <c r="L35" s="296"/>
      <c r="M35" s="179"/>
      <c r="O35" s="186">
        <f t="shared" si="0"/>
        <v>0</v>
      </c>
      <c r="P35" s="186">
        <f t="shared" si="0"/>
        <v>0</v>
      </c>
      <c r="Q35" s="186" t="e">
        <f t="shared" si="1"/>
        <v>#DIV/0!</v>
      </c>
      <c r="R35" s="186" t="e">
        <f t="shared" si="1"/>
        <v>#DIV/0!</v>
      </c>
    </row>
    <row r="36" spans="1:18" ht="15.75" hidden="1">
      <c r="A36" s="342" t="s">
        <v>165</v>
      </c>
      <c r="B36" s="342"/>
      <c r="C36" s="356" t="s">
        <v>190</v>
      </c>
      <c r="D36" s="356" t="s">
        <v>190</v>
      </c>
      <c r="E36" s="356" t="s">
        <v>159</v>
      </c>
      <c r="F36" s="356" t="s">
        <v>160</v>
      </c>
      <c r="G36" s="356" t="s">
        <v>41</v>
      </c>
      <c r="H36" s="356" t="s">
        <v>152</v>
      </c>
      <c r="I36" s="363"/>
      <c r="J36" s="363"/>
      <c r="K36" s="363"/>
      <c r="L36" s="296"/>
      <c r="M36" s="179"/>
      <c r="O36" s="186">
        <f t="shared" si="0"/>
        <v>0</v>
      </c>
      <c r="P36" s="186">
        <f t="shared" si="0"/>
        <v>0</v>
      </c>
      <c r="Q36" s="186" t="e">
        <f t="shared" si="1"/>
        <v>#DIV/0!</v>
      </c>
      <c r="R36" s="186" t="e">
        <f t="shared" si="1"/>
        <v>#DIV/0!</v>
      </c>
    </row>
    <row r="37" spans="1:18" s="9" customFormat="1" ht="48.75" customHeight="1">
      <c r="A37" s="344" t="s">
        <v>43</v>
      </c>
      <c r="B37" s="344"/>
      <c r="C37" s="355" t="s">
        <v>190</v>
      </c>
      <c r="D37" s="356" t="s">
        <v>190</v>
      </c>
      <c r="E37" s="355" t="s">
        <v>159</v>
      </c>
      <c r="F37" s="355" t="s">
        <v>170</v>
      </c>
      <c r="G37" s="355"/>
      <c r="H37" s="355"/>
      <c r="I37" s="364">
        <f>I38</f>
        <v>4262.099999999999</v>
      </c>
      <c r="J37" s="364">
        <f>J38</f>
        <v>2123.4</v>
      </c>
      <c r="K37" s="364">
        <f>K38</f>
        <v>4204.3</v>
      </c>
      <c r="L37" s="450">
        <f>L38</f>
        <v>3038.4</v>
      </c>
      <c r="M37" s="180">
        <f>M38</f>
        <v>3038.4</v>
      </c>
      <c r="O37" s="186">
        <f t="shared" si="0"/>
        <v>1223.6999999999994</v>
      </c>
      <c r="P37" s="186">
        <f t="shared" si="0"/>
        <v>-915</v>
      </c>
      <c r="Q37" s="186">
        <f t="shared" si="1"/>
        <v>140.27448657187992</v>
      </c>
      <c r="R37" s="186">
        <f t="shared" si="1"/>
        <v>69.88546603475514</v>
      </c>
    </row>
    <row r="38" spans="1:18" s="9" customFormat="1" ht="33.75" customHeight="1">
      <c r="A38" s="339" t="s">
        <v>528</v>
      </c>
      <c r="B38" s="358"/>
      <c r="C38" s="355" t="s">
        <v>190</v>
      </c>
      <c r="D38" s="356" t="s">
        <v>190</v>
      </c>
      <c r="E38" s="355" t="s">
        <v>159</v>
      </c>
      <c r="F38" s="355" t="s">
        <v>170</v>
      </c>
      <c r="G38" s="355" t="s">
        <v>355</v>
      </c>
      <c r="H38" s="355"/>
      <c r="I38" s="357">
        <f>I48+I40</f>
        <v>4262.099999999999</v>
      </c>
      <c r="J38" s="357">
        <f>J48</f>
        <v>2123.4</v>
      </c>
      <c r="K38" s="357">
        <f>K48+K40</f>
        <v>4204.3</v>
      </c>
      <c r="L38" s="447">
        <f>L48</f>
        <v>3038.4</v>
      </c>
      <c r="M38" s="176">
        <f>M48</f>
        <v>3038.4</v>
      </c>
      <c r="O38" s="186">
        <f t="shared" si="0"/>
        <v>1223.6999999999994</v>
      </c>
      <c r="P38" s="186">
        <f t="shared" si="0"/>
        <v>-915</v>
      </c>
      <c r="Q38" s="186">
        <f t="shared" si="1"/>
        <v>140.27448657187992</v>
      </c>
      <c r="R38" s="186">
        <f t="shared" si="1"/>
        <v>69.88546603475514</v>
      </c>
    </row>
    <row r="39" spans="1:18" s="9" customFormat="1" ht="51" customHeight="1">
      <c r="A39" s="340" t="s">
        <v>529</v>
      </c>
      <c r="B39" s="358"/>
      <c r="C39" s="355"/>
      <c r="D39" s="356" t="s">
        <v>190</v>
      </c>
      <c r="E39" s="355" t="s">
        <v>159</v>
      </c>
      <c r="F39" s="355" t="s">
        <v>170</v>
      </c>
      <c r="G39" s="355" t="s">
        <v>531</v>
      </c>
      <c r="H39" s="355"/>
      <c r="I39" s="357"/>
      <c r="J39" s="357"/>
      <c r="K39" s="357"/>
      <c r="L39" s="447"/>
      <c r="M39" s="176"/>
      <c r="O39" s="186"/>
      <c r="P39" s="186"/>
      <c r="Q39" s="186"/>
      <c r="R39" s="186"/>
    </row>
    <row r="40" spans="1:18" s="9" customFormat="1" ht="34.5" customHeight="1">
      <c r="A40" s="343" t="s">
        <v>354</v>
      </c>
      <c r="B40" s="343"/>
      <c r="C40" s="356" t="s">
        <v>190</v>
      </c>
      <c r="D40" s="356" t="s">
        <v>190</v>
      </c>
      <c r="E40" s="356" t="s">
        <v>159</v>
      </c>
      <c r="F40" s="356" t="s">
        <v>170</v>
      </c>
      <c r="G40" s="356" t="s">
        <v>535</v>
      </c>
      <c r="H40" s="356"/>
      <c r="I40" s="363">
        <f>I41</f>
        <v>0.7</v>
      </c>
      <c r="J40" s="357"/>
      <c r="K40" s="363">
        <f>K41</f>
        <v>0.7</v>
      </c>
      <c r="L40" s="447"/>
      <c r="M40" s="176"/>
      <c r="O40" s="186"/>
      <c r="P40" s="186"/>
      <c r="Q40" s="186"/>
      <c r="R40" s="186"/>
    </row>
    <row r="41" spans="1:18" s="9" customFormat="1" ht="92.25" customHeight="1">
      <c r="A41" s="93" t="s">
        <v>256</v>
      </c>
      <c r="B41" s="93"/>
      <c r="C41" s="356" t="s">
        <v>190</v>
      </c>
      <c r="D41" s="356" t="s">
        <v>190</v>
      </c>
      <c r="E41" s="356" t="s">
        <v>159</v>
      </c>
      <c r="F41" s="356" t="s">
        <v>170</v>
      </c>
      <c r="G41" s="356" t="s">
        <v>536</v>
      </c>
      <c r="H41" s="355"/>
      <c r="I41" s="363">
        <f>I42</f>
        <v>0.7</v>
      </c>
      <c r="J41" s="357"/>
      <c r="K41" s="363">
        <f>K42</f>
        <v>0.7</v>
      </c>
      <c r="L41" s="447"/>
      <c r="M41" s="176"/>
      <c r="O41" s="186"/>
      <c r="P41" s="186"/>
      <c r="Q41" s="186"/>
      <c r="R41" s="186"/>
    </row>
    <row r="42" spans="1:18" s="9" customFormat="1" ht="47.25">
      <c r="A42" s="342" t="s">
        <v>257</v>
      </c>
      <c r="B42" s="342"/>
      <c r="C42" s="356" t="s">
        <v>190</v>
      </c>
      <c r="D42" s="356" t="s">
        <v>190</v>
      </c>
      <c r="E42" s="356" t="s">
        <v>159</v>
      </c>
      <c r="F42" s="356" t="s">
        <v>170</v>
      </c>
      <c r="G42" s="356" t="s">
        <v>536</v>
      </c>
      <c r="H42" s="356" t="s">
        <v>162</v>
      </c>
      <c r="I42" s="363">
        <v>0.7</v>
      </c>
      <c r="J42" s="357"/>
      <c r="K42" s="363">
        <v>0.7</v>
      </c>
      <c r="L42" s="447"/>
      <c r="M42" s="176"/>
      <c r="O42" s="186"/>
      <c r="P42" s="186"/>
      <c r="Q42" s="186"/>
      <c r="R42" s="186"/>
    </row>
    <row r="43" spans="1:18" s="9" customFormat="1" ht="15.75" hidden="1">
      <c r="A43" s="358"/>
      <c r="B43" s="358"/>
      <c r="C43" s="355"/>
      <c r="D43" s="356" t="s">
        <v>190</v>
      </c>
      <c r="E43" s="355"/>
      <c r="F43" s="355"/>
      <c r="G43" s="355"/>
      <c r="H43" s="355"/>
      <c r="I43" s="357"/>
      <c r="J43" s="357"/>
      <c r="K43" s="357"/>
      <c r="L43" s="447"/>
      <c r="M43" s="176"/>
      <c r="O43" s="186"/>
      <c r="P43" s="186"/>
      <c r="Q43" s="186"/>
      <c r="R43" s="186"/>
    </row>
    <row r="44" spans="1:18" s="9" customFormat="1" ht="15.75" hidden="1">
      <c r="A44" s="358"/>
      <c r="B44" s="358"/>
      <c r="C44" s="355"/>
      <c r="D44" s="356" t="s">
        <v>190</v>
      </c>
      <c r="E44" s="355"/>
      <c r="F44" s="355"/>
      <c r="G44" s="355"/>
      <c r="H44" s="355"/>
      <c r="I44" s="357"/>
      <c r="J44" s="357"/>
      <c r="K44" s="357"/>
      <c r="L44" s="447"/>
      <c r="M44" s="176"/>
      <c r="O44" s="186"/>
      <c r="P44" s="186"/>
      <c r="Q44" s="186"/>
      <c r="R44" s="186"/>
    </row>
    <row r="45" spans="1:18" s="9" customFormat="1" ht="15.75" hidden="1">
      <c r="A45" s="358"/>
      <c r="B45" s="358"/>
      <c r="C45" s="355"/>
      <c r="D45" s="356" t="s">
        <v>190</v>
      </c>
      <c r="E45" s="355"/>
      <c r="F45" s="355"/>
      <c r="G45" s="355"/>
      <c r="H45" s="355"/>
      <c r="I45" s="357"/>
      <c r="J45" s="357"/>
      <c r="K45" s="357"/>
      <c r="L45" s="447"/>
      <c r="M45" s="176"/>
      <c r="O45" s="186"/>
      <c r="P45" s="186"/>
      <c r="Q45" s="186"/>
      <c r="R45" s="186"/>
    </row>
    <row r="46" spans="1:18" s="9" customFormat="1" ht="15.75" hidden="1">
      <c r="A46" s="358"/>
      <c r="B46" s="358"/>
      <c r="C46" s="355"/>
      <c r="D46" s="356" t="s">
        <v>190</v>
      </c>
      <c r="E46" s="355"/>
      <c r="F46" s="355"/>
      <c r="G46" s="355"/>
      <c r="H46" s="355"/>
      <c r="I46" s="357"/>
      <c r="J46" s="357"/>
      <c r="K46" s="357"/>
      <c r="L46" s="447"/>
      <c r="M46" s="176"/>
      <c r="O46" s="186"/>
      <c r="P46" s="186"/>
      <c r="Q46" s="186"/>
      <c r="R46" s="186"/>
    </row>
    <row r="47" spans="1:18" s="9" customFormat="1" ht="15.75" hidden="1">
      <c r="A47" s="358"/>
      <c r="B47" s="358"/>
      <c r="C47" s="355"/>
      <c r="D47" s="356" t="s">
        <v>190</v>
      </c>
      <c r="E47" s="355"/>
      <c r="F47" s="355"/>
      <c r="G47" s="355"/>
      <c r="H47" s="355"/>
      <c r="I47" s="357"/>
      <c r="J47" s="357"/>
      <c r="K47" s="357"/>
      <c r="L47" s="447"/>
      <c r="M47" s="176"/>
      <c r="O47" s="186"/>
      <c r="P47" s="186"/>
      <c r="Q47" s="186"/>
      <c r="R47" s="186"/>
    </row>
    <row r="48" spans="1:18" ht="18.75" customHeight="1">
      <c r="A48" s="343" t="s">
        <v>530</v>
      </c>
      <c r="B48" s="343"/>
      <c r="C48" s="356" t="s">
        <v>190</v>
      </c>
      <c r="D48" s="356" t="s">
        <v>190</v>
      </c>
      <c r="E48" s="356" t="s">
        <v>159</v>
      </c>
      <c r="F48" s="356" t="s">
        <v>170</v>
      </c>
      <c r="G48" s="356" t="s">
        <v>532</v>
      </c>
      <c r="H48" s="356"/>
      <c r="I48" s="363">
        <f>I49+I54+I67</f>
        <v>4261.4</v>
      </c>
      <c r="J48" s="363">
        <f>J49+J54+J67</f>
        <v>2123.4</v>
      </c>
      <c r="K48" s="363">
        <f>K49+K54+K67</f>
        <v>4203.6</v>
      </c>
      <c r="L48" s="296">
        <f>L49+L54+L67</f>
        <v>3038.4</v>
      </c>
      <c r="M48" s="179">
        <f>M49+M54+M67</f>
        <v>3038.4</v>
      </c>
      <c r="O48" s="186">
        <f t="shared" si="0"/>
        <v>1222.9999999999995</v>
      </c>
      <c r="P48" s="186">
        <f t="shared" si="0"/>
        <v>-915</v>
      </c>
      <c r="Q48" s="186">
        <f t="shared" si="1"/>
        <v>140.25144813059504</v>
      </c>
      <c r="R48" s="186">
        <f t="shared" si="1"/>
        <v>69.88546603475514</v>
      </c>
    </row>
    <row r="49" spans="1:18" ht="31.5" hidden="1">
      <c r="A49" s="343" t="s">
        <v>346</v>
      </c>
      <c r="B49" s="343"/>
      <c r="C49" s="356" t="s">
        <v>190</v>
      </c>
      <c r="D49" s="356" t="s">
        <v>190</v>
      </c>
      <c r="E49" s="356" t="s">
        <v>159</v>
      </c>
      <c r="F49" s="356" t="s">
        <v>170</v>
      </c>
      <c r="G49" s="356" t="s">
        <v>349</v>
      </c>
      <c r="H49" s="356"/>
      <c r="I49" s="360">
        <f>I50</f>
        <v>0</v>
      </c>
      <c r="J49" s="360">
        <f>J50</f>
        <v>0</v>
      </c>
      <c r="K49" s="360">
        <f>K50</f>
        <v>0</v>
      </c>
      <c r="L49" s="449">
        <f>L50</f>
        <v>634.1</v>
      </c>
      <c r="M49" s="178">
        <f>M50</f>
        <v>634.1</v>
      </c>
      <c r="O49" s="186">
        <f t="shared" si="0"/>
        <v>-634.1</v>
      </c>
      <c r="P49" s="186">
        <f t="shared" si="0"/>
        <v>-634.1</v>
      </c>
      <c r="Q49" s="186">
        <f t="shared" si="1"/>
        <v>0</v>
      </c>
      <c r="R49" s="186">
        <f t="shared" si="1"/>
        <v>0</v>
      </c>
    </row>
    <row r="50" spans="1:18" ht="82.5" customHeight="1" hidden="1">
      <c r="A50" s="361" t="s">
        <v>151</v>
      </c>
      <c r="B50" s="361"/>
      <c r="C50" s="356" t="s">
        <v>190</v>
      </c>
      <c r="D50" s="356" t="s">
        <v>190</v>
      </c>
      <c r="E50" s="356" t="s">
        <v>159</v>
      </c>
      <c r="F50" s="356" t="s">
        <v>170</v>
      </c>
      <c r="G50" s="356" t="s">
        <v>349</v>
      </c>
      <c r="H50" s="356" t="s">
        <v>152</v>
      </c>
      <c r="I50" s="360"/>
      <c r="J50" s="360"/>
      <c r="K50" s="360"/>
      <c r="L50" s="449">
        <v>634.1</v>
      </c>
      <c r="M50" s="178">
        <v>634.1</v>
      </c>
      <c r="O50" s="186">
        <f t="shared" si="0"/>
        <v>-634.1</v>
      </c>
      <c r="P50" s="186">
        <f t="shared" si="0"/>
        <v>-634.1</v>
      </c>
      <c r="Q50" s="186">
        <f t="shared" si="1"/>
        <v>0</v>
      </c>
      <c r="R50" s="186">
        <f t="shared" si="1"/>
        <v>0</v>
      </c>
    </row>
    <row r="51" spans="1:18" ht="31.5" hidden="1">
      <c r="A51" s="343" t="s">
        <v>346</v>
      </c>
      <c r="B51" s="343"/>
      <c r="C51" s="356" t="s">
        <v>190</v>
      </c>
      <c r="D51" s="356" t="s">
        <v>190</v>
      </c>
      <c r="E51" s="356" t="s">
        <v>159</v>
      </c>
      <c r="F51" s="356" t="s">
        <v>170</v>
      </c>
      <c r="G51" s="356" t="s">
        <v>350</v>
      </c>
      <c r="H51" s="356" t="s">
        <v>152</v>
      </c>
      <c r="I51" s="360" t="s">
        <v>212</v>
      </c>
      <c r="J51" s="360" t="s">
        <v>212</v>
      </c>
      <c r="K51" s="360" t="s">
        <v>212</v>
      </c>
      <c r="L51" s="449" t="s">
        <v>212</v>
      </c>
      <c r="M51" s="178" t="s">
        <v>212</v>
      </c>
      <c r="O51" s="186">
        <f t="shared" si="0"/>
        <v>0</v>
      </c>
      <c r="P51" s="186">
        <f t="shared" si="0"/>
        <v>0</v>
      </c>
      <c r="Q51" s="186">
        <f t="shared" si="1"/>
        <v>100</v>
      </c>
      <c r="R51" s="186">
        <f t="shared" si="1"/>
        <v>100</v>
      </c>
    </row>
    <row r="52" spans="1:18" ht="31.5" hidden="1">
      <c r="A52" s="342" t="s">
        <v>348</v>
      </c>
      <c r="B52" s="342"/>
      <c r="C52" s="356" t="s">
        <v>190</v>
      </c>
      <c r="D52" s="356" t="s">
        <v>190</v>
      </c>
      <c r="E52" s="356" t="s">
        <v>159</v>
      </c>
      <c r="F52" s="356" t="s">
        <v>170</v>
      </c>
      <c r="G52" s="356" t="s">
        <v>351</v>
      </c>
      <c r="H52" s="356" t="s">
        <v>152</v>
      </c>
      <c r="I52" s="360" t="s">
        <v>213</v>
      </c>
      <c r="J52" s="360" t="s">
        <v>213</v>
      </c>
      <c r="K52" s="360" t="s">
        <v>213</v>
      </c>
      <c r="L52" s="449" t="s">
        <v>213</v>
      </c>
      <c r="M52" s="178" t="s">
        <v>213</v>
      </c>
      <c r="O52" s="186">
        <f t="shared" si="0"/>
        <v>0</v>
      </c>
      <c r="P52" s="186">
        <f t="shared" si="0"/>
        <v>0</v>
      </c>
      <c r="Q52" s="186">
        <f t="shared" si="1"/>
        <v>100</v>
      </c>
      <c r="R52" s="186">
        <f t="shared" si="1"/>
        <v>100</v>
      </c>
    </row>
    <row r="53" spans="1:18" ht="31.5" hidden="1">
      <c r="A53" s="343" t="s">
        <v>346</v>
      </c>
      <c r="B53" s="343"/>
      <c r="C53" s="356" t="s">
        <v>190</v>
      </c>
      <c r="D53" s="356" t="s">
        <v>190</v>
      </c>
      <c r="E53" s="356" t="s">
        <v>159</v>
      </c>
      <c r="F53" s="356" t="s">
        <v>170</v>
      </c>
      <c r="G53" s="356" t="s">
        <v>352</v>
      </c>
      <c r="H53" s="356" t="s">
        <v>152</v>
      </c>
      <c r="I53" s="360" t="s">
        <v>214</v>
      </c>
      <c r="J53" s="360" t="s">
        <v>214</v>
      </c>
      <c r="K53" s="360" t="s">
        <v>214</v>
      </c>
      <c r="L53" s="449" t="s">
        <v>214</v>
      </c>
      <c r="M53" s="178" t="s">
        <v>214</v>
      </c>
      <c r="O53" s="186">
        <f t="shared" si="0"/>
        <v>0</v>
      </c>
      <c r="P53" s="186">
        <f t="shared" si="0"/>
        <v>0</v>
      </c>
      <c r="Q53" s="186">
        <f t="shared" si="1"/>
        <v>100</v>
      </c>
      <c r="R53" s="186">
        <f t="shared" si="1"/>
        <v>100</v>
      </c>
    </row>
    <row r="54" spans="1:18" ht="17.25" customHeight="1">
      <c r="A54" s="342" t="s">
        <v>533</v>
      </c>
      <c r="B54" s="342"/>
      <c r="C54" s="356" t="s">
        <v>190</v>
      </c>
      <c r="D54" s="356" t="s">
        <v>190</v>
      </c>
      <c r="E54" s="356" t="s">
        <v>159</v>
      </c>
      <c r="F54" s="356" t="s">
        <v>170</v>
      </c>
      <c r="G54" s="356" t="s">
        <v>534</v>
      </c>
      <c r="H54" s="356"/>
      <c r="I54" s="360">
        <f>I55+I56+I66</f>
        <v>4261.4</v>
      </c>
      <c r="J54" s="360">
        <f>J55+J56+J66</f>
        <v>2123.4</v>
      </c>
      <c r="K54" s="360">
        <f>K55+K56+K66</f>
        <v>4203.6</v>
      </c>
      <c r="L54" s="449">
        <f>L55+L56+L66</f>
        <v>2404.3</v>
      </c>
      <c r="M54" s="178">
        <f>M55+M56+M66</f>
        <v>2404.3</v>
      </c>
      <c r="O54" s="186">
        <f t="shared" si="0"/>
        <v>1857.0999999999995</v>
      </c>
      <c r="P54" s="186">
        <f t="shared" si="0"/>
        <v>-280.9000000000001</v>
      </c>
      <c r="Q54" s="186">
        <f t="shared" si="1"/>
        <v>177.24077694131347</v>
      </c>
      <c r="R54" s="186">
        <f t="shared" si="1"/>
        <v>88.31676579461796</v>
      </c>
    </row>
    <row r="55" spans="1:18" ht="80.25" customHeight="1">
      <c r="A55" s="361" t="s">
        <v>151</v>
      </c>
      <c r="B55" s="361"/>
      <c r="C55" s="356" t="s">
        <v>190</v>
      </c>
      <c r="D55" s="356" t="s">
        <v>190</v>
      </c>
      <c r="E55" s="356" t="s">
        <v>159</v>
      </c>
      <c r="F55" s="356" t="s">
        <v>170</v>
      </c>
      <c r="G55" s="356" t="s">
        <v>534</v>
      </c>
      <c r="H55" s="356" t="s">
        <v>152</v>
      </c>
      <c r="I55" s="360">
        <f>1250+1350+785.2</f>
        <v>3385.2</v>
      </c>
      <c r="J55" s="360">
        <v>1750</v>
      </c>
      <c r="K55" s="360">
        <f>1300+1400+815.4</f>
        <v>3515.4</v>
      </c>
      <c r="L55" s="449">
        <v>2099.8</v>
      </c>
      <c r="M55" s="178">
        <v>2099.8</v>
      </c>
      <c r="O55" s="186">
        <f t="shared" si="0"/>
        <v>1285.3999999999996</v>
      </c>
      <c r="P55" s="186">
        <f t="shared" si="0"/>
        <v>-349.8000000000002</v>
      </c>
      <c r="Q55" s="186">
        <f t="shared" si="1"/>
        <v>161.21535384322314</v>
      </c>
      <c r="R55" s="186">
        <f t="shared" si="1"/>
        <v>83.34127059719972</v>
      </c>
    </row>
    <row r="56" spans="1:18" ht="33" customHeight="1">
      <c r="A56" s="342" t="s">
        <v>257</v>
      </c>
      <c r="B56" s="342"/>
      <c r="C56" s="356" t="s">
        <v>190</v>
      </c>
      <c r="D56" s="356" t="s">
        <v>190</v>
      </c>
      <c r="E56" s="356" t="s">
        <v>159</v>
      </c>
      <c r="F56" s="356" t="s">
        <v>170</v>
      </c>
      <c r="G56" s="356" t="s">
        <v>534</v>
      </c>
      <c r="H56" s="356" t="s">
        <v>162</v>
      </c>
      <c r="I56" s="365">
        <f>43.2+360+78+165+230</f>
        <v>876.2</v>
      </c>
      <c r="J56" s="365">
        <v>372.4</v>
      </c>
      <c r="K56" s="365">
        <f>43.2+180+78+157+230</f>
        <v>688.2</v>
      </c>
      <c r="L56" s="449">
        <v>294.5</v>
      </c>
      <c r="M56" s="178">
        <v>294.5</v>
      </c>
      <c r="O56" s="186">
        <f t="shared" si="0"/>
        <v>581.7</v>
      </c>
      <c r="P56" s="186">
        <f t="shared" si="0"/>
        <v>77.89999999999998</v>
      </c>
      <c r="Q56" s="186">
        <f t="shared" si="1"/>
        <v>297.52122241086585</v>
      </c>
      <c r="R56" s="186">
        <f t="shared" si="1"/>
        <v>126.4516129032258</v>
      </c>
    </row>
    <row r="57" spans="1:18" ht="15.75" hidden="1">
      <c r="A57" s="342" t="s">
        <v>42</v>
      </c>
      <c r="B57" s="342"/>
      <c r="C57" s="356" t="s">
        <v>190</v>
      </c>
      <c r="D57" s="356" t="s">
        <v>190</v>
      </c>
      <c r="E57" s="356" t="s">
        <v>159</v>
      </c>
      <c r="F57" s="356" t="s">
        <v>170</v>
      </c>
      <c r="G57" s="356" t="s">
        <v>534</v>
      </c>
      <c r="H57" s="356" t="s">
        <v>162</v>
      </c>
      <c r="I57" s="365" t="s">
        <v>215</v>
      </c>
      <c r="J57" s="365" t="s">
        <v>215</v>
      </c>
      <c r="K57" s="365" t="s">
        <v>215</v>
      </c>
      <c r="L57" s="449" t="s">
        <v>215</v>
      </c>
      <c r="M57" s="178" t="s">
        <v>215</v>
      </c>
      <c r="O57" s="186">
        <f t="shared" si="0"/>
        <v>0</v>
      </c>
      <c r="P57" s="186">
        <f t="shared" si="0"/>
        <v>0</v>
      </c>
      <c r="Q57" s="186">
        <f t="shared" si="1"/>
        <v>100</v>
      </c>
      <c r="R57" s="186">
        <f t="shared" si="1"/>
        <v>100</v>
      </c>
    </row>
    <row r="58" spans="1:18" ht="15.75" hidden="1">
      <c r="A58" s="342" t="s">
        <v>172</v>
      </c>
      <c r="B58" s="342"/>
      <c r="C58" s="356" t="s">
        <v>190</v>
      </c>
      <c r="D58" s="356" t="s">
        <v>190</v>
      </c>
      <c r="E58" s="356" t="s">
        <v>159</v>
      </c>
      <c r="F58" s="356" t="s">
        <v>170</v>
      </c>
      <c r="G58" s="356" t="s">
        <v>534</v>
      </c>
      <c r="H58" s="356" t="s">
        <v>162</v>
      </c>
      <c r="I58" s="365" t="s">
        <v>215</v>
      </c>
      <c r="J58" s="365" t="s">
        <v>215</v>
      </c>
      <c r="K58" s="365" t="s">
        <v>215</v>
      </c>
      <c r="L58" s="449" t="s">
        <v>215</v>
      </c>
      <c r="M58" s="178" t="s">
        <v>215</v>
      </c>
      <c r="O58" s="186">
        <f t="shared" si="0"/>
        <v>0</v>
      </c>
      <c r="P58" s="186">
        <f t="shared" si="0"/>
        <v>0</v>
      </c>
      <c r="Q58" s="186">
        <f t="shared" si="1"/>
        <v>100</v>
      </c>
      <c r="R58" s="186">
        <f t="shared" si="1"/>
        <v>100</v>
      </c>
    </row>
    <row r="59" spans="1:18" ht="15.75" hidden="1">
      <c r="A59" s="342" t="s">
        <v>173</v>
      </c>
      <c r="B59" s="342"/>
      <c r="C59" s="356" t="s">
        <v>190</v>
      </c>
      <c r="D59" s="356" t="s">
        <v>190</v>
      </c>
      <c r="E59" s="356" t="s">
        <v>159</v>
      </c>
      <c r="F59" s="356" t="s">
        <v>170</v>
      </c>
      <c r="G59" s="356" t="s">
        <v>534</v>
      </c>
      <c r="H59" s="356" t="s">
        <v>162</v>
      </c>
      <c r="I59" s="365" t="s">
        <v>216</v>
      </c>
      <c r="J59" s="365" t="s">
        <v>216</v>
      </c>
      <c r="K59" s="365" t="s">
        <v>216</v>
      </c>
      <c r="L59" s="449" t="s">
        <v>216</v>
      </c>
      <c r="M59" s="178" t="s">
        <v>216</v>
      </c>
      <c r="O59" s="186">
        <f t="shared" si="0"/>
        <v>0</v>
      </c>
      <c r="P59" s="186">
        <f t="shared" si="0"/>
        <v>0</v>
      </c>
      <c r="Q59" s="186">
        <f t="shared" si="1"/>
        <v>100</v>
      </c>
      <c r="R59" s="186">
        <f t="shared" si="1"/>
        <v>100</v>
      </c>
    </row>
    <row r="60" spans="1:18" ht="15.75" hidden="1">
      <c r="A60" s="343" t="s">
        <v>174</v>
      </c>
      <c r="B60" s="343"/>
      <c r="C60" s="356" t="s">
        <v>190</v>
      </c>
      <c r="D60" s="356" t="s">
        <v>190</v>
      </c>
      <c r="E60" s="356" t="s">
        <v>159</v>
      </c>
      <c r="F60" s="356" t="s">
        <v>170</v>
      </c>
      <c r="G60" s="356" t="s">
        <v>534</v>
      </c>
      <c r="H60" s="356" t="s">
        <v>162</v>
      </c>
      <c r="I60" s="366">
        <v>132.1</v>
      </c>
      <c r="J60" s="366">
        <v>132.1</v>
      </c>
      <c r="K60" s="366">
        <v>132.1</v>
      </c>
      <c r="L60" s="451">
        <v>132.1</v>
      </c>
      <c r="M60" s="181">
        <v>132.1</v>
      </c>
      <c r="O60" s="186">
        <f t="shared" si="0"/>
        <v>0</v>
      </c>
      <c r="P60" s="186">
        <f t="shared" si="0"/>
        <v>0</v>
      </c>
      <c r="Q60" s="186">
        <f t="shared" si="1"/>
        <v>100</v>
      </c>
      <c r="R60" s="186">
        <f t="shared" si="1"/>
        <v>100</v>
      </c>
    </row>
    <row r="61" spans="1:18" ht="15.75" hidden="1">
      <c r="A61" s="343" t="s">
        <v>175</v>
      </c>
      <c r="B61" s="343"/>
      <c r="C61" s="356" t="s">
        <v>190</v>
      </c>
      <c r="D61" s="356" t="s">
        <v>190</v>
      </c>
      <c r="E61" s="356" t="s">
        <v>159</v>
      </c>
      <c r="F61" s="356" t="s">
        <v>170</v>
      </c>
      <c r="G61" s="356" t="s">
        <v>534</v>
      </c>
      <c r="H61" s="356" t="s">
        <v>162</v>
      </c>
      <c r="I61" s="366">
        <v>41.5</v>
      </c>
      <c r="J61" s="366">
        <v>41.5</v>
      </c>
      <c r="K61" s="366">
        <v>41.5</v>
      </c>
      <c r="L61" s="451">
        <v>41.5</v>
      </c>
      <c r="M61" s="181">
        <v>41.5</v>
      </c>
      <c r="O61" s="186">
        <f t="shared" si="0"/>
        <v>0</v>
      </c>
      <c r="P61" s="186">
        <f t="shared" si="0"/>
        <v>0</v>
      </c>
      <c r="Q61" s="186">
        <f t="shared" si="1"/>
        <v>100</v>
      </c>
      <c r="R61" s="186">
        <f t="shared" si="1"/>
        <v>100</v>
      </c>
    </row>
    <row r="62" spans="1:18" ht="15.75" hidden="1">
      <c r="A62" s="343" t="s">
        <v>177</v>
      </c>
      <c r="B62" s="343"/>
      <c r="C62" s="356" t="s">
        <v>190</v>
      </c>
      <c r="D62" s="356" t="s">
        <v>190</v>
      </c>
      <c r="E62" s="356" t="s">
        <v>159</v>
      </c>
      <c r="F62" s="356" t="s">
        <v>170</v>
      </c>
      <c r="G62" s="356" t="s">
        <v>534</v>
      </c>
      <c r="H62" s="356" t="s">
        <v>162</v>
      </c>
      <c r="I62" s="365" t="s">
        <v>217</v>
      </c>
      <c r="J62" s="365" t="s">
        <v>217</v>
      </c>
      <c r="K62" s="365" t="s">
        <v>217</v>
      </c>
      <c r="L62" s="449" t="s">
        <v>217</v>
      </c>
      <c r="M62" s="178" t="s">
        <v>217</v>
      </c>
      <c r="O62" s="186">
        <f t="shared" si="0"/>
        <v>0</v>
      </c>
      <c r="P62" s="186">
        <f t="shared" si="0"/>
        <v>0</v>
      </c>
      <c r="Q62" s="186">
        <f t="shared" si="1"/>
        <v>100</v>
      </c>
      <c r="R62" s="186">
        <f t="shared" si="1"/>
        <v>100</v>
      </c>
    </row>
    <row r="63" spans="1:18" ht="15.75" hidden="1">
      <c r="A63" s="367" t="s">
        <v>44</v>
      </c>
      <c r="B63" s="367"/>
      <c r="C63" s="356" t="s">
        <v>190</v>
      </c>
      <c r="D63" s="356" t="s">
        <v>190</v>
      </c>
      <c r="E63" s="356" t="s">
        <v>159</v>
      </c>
      <c r="F63" s="356" t="s">
        <v>170</v>
      </c>
      <c r="G63" s="356" t="s">
        <v>534</v>
      </c>
      <c r="H63" s="356" t="s">
        <v>162</v>
      </c>
      <c r="I63" s="365" t="s">
        <v>218</v>
      </c>
      <c r="J63" s="365" t="s">
        <v>218</v>
      </c>
      <c r="K63" s="365" t="s">
        <v>218</v>
      </c>
      <c r="L63" s="449" t="s">
        <v>218</v>
      </c>
      <c r="M63" s="178" t="s">
        <v>218</v>
      </c>
      <c r="O63" s="186">
        <f t="shared" si="0"/>
        <v>0</v>
      </c>
      <c r="P63" s="186">
        <f t="shared" si="0"/>
        <v>0</v>
      </c>
      <c r="Q63" s="186">
        <f t="shared" si="1"/>
        <v>100</v>
      </c>
      <c r="R63" s="186">
        <f t="shared" si="1"/>
        <v>100</v>
      </c>
    </row>
    <row r="64" spans="1:18" ht="15.75" hidden="1">
      <c r="A64" s="367" t="s">
        <v>180</v>
      </c>
      <c r="B64" s="367"/>
      <c r="C64" s="356" t="s">
        <v>190</v>
      </c>
      <c r="D64" s="356" t="s">
        <v>190</v>
      </c>
      <c r="E64" s="356" t="s">
        <v>159</v>
      </c>
      <c r="F64" s="356" t="s">
        <v>170</v>
      </c>
      <c r="G64" s="356" t="s">
        <v>534</v>
      </c>
      <c r="H64" s="356" t="s">
        <v>162</v>
      </c>
      <c r="I64" s="365" t="s">
        <v>218</v>
      </c>
      <c r="J64" s="365" t="s">
        <v>218</v>
      </c>
      <c r="K64" s="365" t="s">
        <v>218</v>
      </c>
      <c r="L64" s="449" t="s">
        <v>218</v>
      </c>
      <c r="M64" s="178" t="s">
        <v>218</v>
      </c>
      <c r="O64" s="186">
        <f t="shared" si="0"/>
        <v>0</v>
      </c>
      <c r="P64" s="186">
        <f t="shared" si="0"/>
        <v>0</v>
      </c>
      <c r="Q64" s="186">
        <f t="shared" si="1"/>
        <v>100</v>
      </c>
      <c r="R64" s="186">
        <f t="shared" si="1"/>
        <v>100</v>
      </c>
    </row>
    <row r="65" spans="1:18" ht="31.5" hidden="1">
      <c r="A65" s="342" t="s">
        <v>181</v>
      </c>
      <c r="B65" s="342"/>
      <c r="C65" s="356" t="s">
        <v>190</v>
      </c>
      <c r="D65" s="356" t="s">
        <v>190</v>
      </c>
      <c r="E65" s="356" t="s">
        <v>159</v>
      </c>
      <c r="F65" s="356" t="s">
        <v>170</v>
      </c>
      <c r="G65" s="356" t="s">
        <v>534</v>
      </c>
      <c r="H65" s="356" t="s">
        <v>162</v>
      </c>
      <c r="I65" s="365">
        <v>2</v>
      </c>
      <c r="J65" s="365">
        <v>2</v>
      </c>
      <c r="K65" s="365">
        <v>2</v>
      </c>
      <c r="L65" s="449">
        <v>2</v>
      </c>
      <c r="M65" s="178">
        <v>2</v>
      </c>
      <c r="O65" s="186">
        <f t="shared" si="0"/>
        <v>0</v>
      </c>
      <c r="P65" s="186">
        <f t="shared" si="0"/>
        <v>0</v>
      </c>
      <c r="Q65" s="186">
        <f t="shared" si="1"/>
        <v>100</v>
      </c>
      <c r="R65" s="186">
        <f t="shared" si="1"/>
        <v>100</v>
      </c>
    </row>
    <row r="66" spans="1:18" ht="15.75" hidden="1">
      <c r="A66" s="343" t="s">
        <v>154</v>
      </c>
      <c r="B66" s="343"/>
      <c r="C66" s="356" t="s">
        <v>190</v>
      </c>
      <c r="D66" s="356" t="s">
        <v>190</v>
      </c>
      <c r="E66" s="356" t="s">
        <v>159</v>
      </c>
      <c r="F66" s="356" t="s">
        <v>170</v>
      </c>
      <c r="G66" s="356" t="s">
        <v>534</v>
      </c>
      <c r="H66" s="356" t="s">
        <v>155</v>
      </c>
      <c r="I66" s="368">
        <v>0</v>
      </c>
      <c r="J66" s="368">
        <v>1</v>
      </c>
      <c r="K66" s="368">
        <v>0</v>
      </c>
      <c r="L66" s="448">
        <v>10</v>
      </c>
      <c r="M66" s="177">
        <v>10</v>
      </c>
      <c r="O66" s="186">
        <f t="shared" si="0"/>
        <v>-10</v>
      </c>
      <c r="P66" s="186">
        <f t="shared" si="0"/>
        <v>-9</v>
      </c>
      <c r="Q66" s="186">
        <f t="shared" si="1"/>
        <v>0</v>
      </c>
      <c r="R66" s="186">
        <f t="shared" si="1"/>
        <v>10</v>
      </c>
    </row>
    <row r="67" spans="1:18" ht="63" hidden="1">
      <c r="A67" s="362" t="s">
        <v>284</v>
      </c>
      <c r="B67" s="362"/>
      <c r="C67" s="356" t="s">
        <v>190</v>
      </c>
      <c r="D67" s="356" t="s">
        <v>190</v>
      </c>
      <c r="E67" s="356" t="s">
        <v>159</v>
      </c>
      <c r="F67" s="356" t="s">
        <v>170</v>
      </c>
      <c r="G67" s="356" t="s">
        <v>285</v>
      </c>
      <c r="H67" s="356"/>
      <c r="I67" s="359">
        <f>I68+I69</f>
        <v>0</v>
      </c>
      <c r="J67" s="359">
        <f>J68+J69</f>
        <v>0</v>
      </c>
      <c r="K67" s="359">
        <f>K68+K69</f>
        <v>0</v>
      </c>
      <c r="L67" s="448">
        <f>L68+L69</f>
        <v>0</v>
      </c>
      <c r="M67" s="177">
        <f>M68+M69</f>
        <v>0</v>
      </c>
      <c r="O67" s="186">
        <f t="shared" si="0"/>
        <v>0</v>
      </c>
      <c r="P67" s="186">
        <f t="shared" si="0"/>
        <v>0</v>
      </c>
      <c r="Q67" s="186" t="e">
        <f t="shared" si="1"/>
        <v>#DIV/0!</v>
      </c>
      <c r="R67" s="186" t="e">
        <f t="shared" si="1"/>
        <v>#DIV/0!</v>
      </c>
    </row>
    <row r="68" spans="1:18" ht="62.25" customHeight="1" hidden="1">
      <c r="A68" s="361" t="s">
        <v>151</v>
      </c>
      <c r="B68" s="361"/>
      <c r="C68" s="356" t="s">
        <v>190</v>
      </c>
      <c r="D68" s="356" t="s">
        <v>190</v>
      </c>
      <c r="E68" s="356" t="s">
        <v>159</v>
      </c>
      <c r="F68" s="356" t="s">
        <v>170</v>
      </c>
      <c r="G68" s="356" t="s">
        <v>285</v>
      </c>
      <c r="H68" s="356" t="s">
        <v>152</v>
      </c>
      <c r="I68" s="360"/>
      <c r="J68" s="360"/>
      <c r="K68" s="360"/>
      <c r="L68" s="452"/>
      <c r="M68" s="182"/>
      <c r="O68" s="186">
        <f t="shared" si="0"/>
        <v>0</v>
      </c>
      <c r="P68" s="186">
        <f t="shared" si="0"/>
        <v>0</v>
      </c>
      <c r="Q68" s="186" t="e">
        <f t="shared" si="1"/>
        <v>#DIV/0!</v>
      </c>
      <c r="R68" s="186" t="e">
        <f t="shared" si="1"/>
        <v>#DIV/0!</v>
      </c>
    </row>
    <row r="69" spans="1:18" ht="33" customHeight="1" hidden="1">
      <c r="A69" s="342" t="s">
        <v>257</v>
      </c>
      <c r="B69" s="342"/>
      <c r="C69" s="356" t="s">
        <v>190</v>
      </c>
      <c r="D69" s="356" t="s">
        <v>190</v>
      </c>
      <c r="E69" s="356" t="s">
        <v>159</v>
      </c>
      <c r="F69" s="356" t="s">
        <v>170</v>
      </c>
      <c r="G69" s="356" t="s">
        <v>285</v>
      </c>
      <c r="H69" s="356" t="s">
        <v>162</v>
      </c>
      <c r="I69" s="360"/>
      <c r="J69" s="360"/>
      <c r="K69" s="360"/>
      <c r="L69" s="452"/>
      <c r="M69" s="182"/>
      <c r="O69" s="186">
        <f t="shared" si="0"/>
        <v>0</v>
      </c>
      <c r="P69" s="186">
        <f t="shared" si="0"/>
        <v>0</v>
      </c>
      <c r="Q69" s="186" t="e">
        <f t="shared" si="1"/>
        <v>#DIV/0!</v>
      </c>
      <c r="R69" s="186" t="e">
        <f t="shared" si="1"/>
        <v>#DIV/0!</v>
      </c>
    </row>
    <row r="70" spans="1:18" ht="31.5" hidden="1">
      <c r="A70" s="344" t="s">
        <v>88</v>
      </c>
      <c r="B70" s="344"/>
      <c r="C70" s="355" t="s">
        <v>190</v>
      </c>
      <c r="D70" s="356" t="s">
        <v>190</v>
      </c>
      <c r="E70" s="355" t="s">
        <v>159</v>
      </c>
      <c r="F70" s="355" t="s">
        <v>199</v>
      </c>
      <c r="G70" s="355"/>
      <c r="H70" s="355"/>
      <c r="I70" s="369">
        <f aca="true" t="shared" si="3" ref="I70:M72">I71</f>
        <v>0</v>
      </c>
      <c r="J70" s="369">
        <f t="shared" si="3"/>
        <v>0</v>
      </c>
      <c r="K70" s="369">
        <f t="shared" si="3"/>
        <v>0</v>
      </c>
      <c r="L70" s="453">
        <f t="shared" si="3"/>
        <v>0</v>
      </c>
      <c r="M70" s="183">
        <f t="shared" si="3"/>
        <v>0</v>
      </c>
      <c r="O70" s="186">
        <f t="shared" si="0"/>
        <v>0</v>
      </c>
      <c r="P70" s="186">
        <f t="shared" si="0"/>
        <v>0</v>
      </c>
      <c r="Q70" s="186" t="e">
        <f t="shared" si="1"/>
        <v>#DIV/0!</v>
      </c>
      <c r="R70" s="186" t="e">
        <f t="shared" si="1"/>
        <v>#DIV/0!</v>
      </c>
    </row>
    <row r="71" spans="1:18" ht="63" hidden="1">
      <c r="A71" s="342" t="s">
        <v>537</v>
      </c>
      <c r="B71" s="342"/>
      <c r="C71" s="356" t="s">
        <v>190</v>
      </c>
      <c r="D71" s="356" t="s">
        <v>190</v>
      </c>
      <c r="E71" s="356" t="s">
        <v>159</v>
      </c>
      <c r="F71" s="356" t="s">
        <v>199</v>
      </c>
      <c r="G71" s="356" t="s">
        <v>292</v>
      </c>
      <c r="H71" s="356"/>
      <c r="I71" s="363">
        <f t="shared" si="3"/>
        <v>0</v>
      </c>
      <c r="J71" s="363">
        <f t="shared" si="3"/>
        <v>0</v>
      </c>
      <c r="K71" s="363">
        <f t="shared" si="3"/>
        <v>0</v>
      </c>
      <c r="L71" s="296">
        <f t="shared" si="3"/>
        <v>0</v>
      </c>
      <c r="M71" s="179">
        <f t="shared" si="3"/>
        <v>0</v>
      </c>
      <c r="O71" s="186">
        <f t="shared" si="0"/>
        <v>0</v>
      </c>
      <c r="P71" s="186">
        <f t="shared" si="0"/>
        <v>0</v>
      </c>
      <c r="Q71" s="186" t="e">
        <f t="shared" si="1"/>
        <v>#DIV/0!</v>
      </c>
      <c r="R71" s="186" t="e">
        <f t="shared" si="1"/>
        <v>#DIV/0!</v>
      </c>
    </row>
    <row r="72" spans="1:18" ht="31.5" hidden="1">
      <c r="A72" s="342" t="s">
        <v>538</v>
      </c>
      <c r="B72" s="342"/>
      <c r="C72" s="356" t="s">
        <v>190</v>
      </c>
      <c r="D72" s="356" t="s">
        <v>190</v>
      </c>
      <c r="E72" s="356" t="s">
        <v>159</v>
      </c>
      <c r="F72" s="356" t="s">
        <v>199</v>
      </c>
      <c r="G72" s="356" t="s">
        <v>539</v>
      </c>
      <c r="H72" s="356"/>
      <c r="I72" s="363">
        <f t="shared" si="3"/>
        <v>0</v>
      </c>
      <c r="J72" s="363">
        <f t="shared" si="3"/>
        <v>0</v>
      </c>
      <c r="K72" s="363">
        <f t="shared" si="3"/>
        <v>0</v>
      </c>
      <c r="L72" s="296">
        <f t="shared" si="3"/>
        <v>0</v>
      </c>
      <c r="M72" s="179">
        <f t="shared" si="3"/>
        <v>0</v>
      </c>
      <c r="O72" s="186">
        <f t="shared" si="0"/>
        <v>0</v>
      </c>
      <c r="P72" s="186">
        <f t="shared" si="0"/>
        <v>0</v>
      </c>
      <c r="Q72" s="186" t="e">
        <f t="shared" si="1"/>
        <v>#DIV/0!</v>
      </c>
      <c r="R72" s="186" t="e">
        <f t="shared" si="1"/>
        <v>#DIV/0!</v>
      </c>
    </row>
    <row r="73" spans="1:18" ht="15.75" hidden="1">
      <c r="A73" s="342" t="s">
        <v>540</v>
      </c>
      <c r="B73" s="342"/>
      <c r="C73" s="356" t="s">
        <v>190</v>
      </c>
      <c r="D73" s="356" t="s">
        <v>190</v>
      </c>
      <c r="E73" s="356" t="s">
        <v>159</v>
      </c>
      <c r="F73" s="356" t="s">
        <v>199</v>
      </c>
      <c r="G73" s="356" t="s">
        <v>541</v>
      </c>
      <c r="H73" s="356"/>
      <c r="I73" s="363">
        <v>0</v>
      </c>
      <c r="J73" s="363"/>
      <c r="K73" s="363">
        <v>0</v>
      </c>
      <c r="L73" s="296"/>
      <c r="M73" s="179"/>
      <c r="O73" s="186">
        <f t="shared" si="0"/>
        <v>0</v>
      </c>
      <c r="P73" s="186">
        <f t="shared" si="0"/>
        <v>0</v>
      </c>
      <c r="Q73" s="186" t="e">
        <f t="shared" si="1"/>
        <v>#DIV/0!</v>
      </c>
      <c r="R73" s="186" t="e">
        <f t="shared" si="1"/>
        <v>#DIV/0!</v>
      </c>
    </row>
    <row r="74" spans="1:18" ht="31.5" hidden="1">
      <c r="A74" s="342" t="s">
        <v>542</v>
      </c>
      <c r="B74" s="342"/>
      <c r="C74" s="356"/>
      <c r="D74" s="356" t="s">
        <v>190</v>
      </c>
      <c r="E74" s="356" t="s">
        <v>159</v>
      </c>
      <c r="F74" s="356" t="s">
        <v>199</v>
      </c>
      <c r="G74" s="356" t="s">
        <v>543</v>
      </c>
      <c r="H74" s="356" t="s">
        <v>155</v>
      </c>
      <c r="I74" s="363">
        <v>0</v>
      </c>
      <c r="J74" s="363"/>
      <c r="K74" s="363">
        <v>0</v>
      </c>
      <c r="L74" s="296"/>
      <c r="M74" s="179"/>
      <c r="O74" s="186"/>
      <c r="P74" s="186"/>
      <c r="Q74" s="186"/>
      <c r="R74" s="186"/>
    </row>
    <row r="75" spans="1:18" s="9" customFormat="1" ht="15.75">
      <c r="A75" s="344" t="s">
        <v>185</v>
      </c>
      <c r="B75" s="344"/>
      <c r="C75" s="355" t="s">
        <v>190</v>
      </c>
      <c r="D75" s="356" t="s">
        <v>190</v>
      </c>
      <c r="E75" s="355" t="s">
        <v>159</v>
      </c>
      <c r="F75" s="355" t="s">
        <v>183</v>
      </c>
      <c r="G75" s="355"/>
      <c r="H75" s="355"/>
      <c r="I75" s="364">
        <f aca="true" t="shared" si="4" ref="I75:M76">I76</f>
        <v>5</v>
      </c>
      <c r="J75" s="364">
        <f t="shared" si="4"/>
        <v>1</v>
      </c>
      <c r="K75" s="364">
        <f t="shared" si="4"/>
        <v>5</v>
      </c>
      <c r="L75" s="450">
        <f t="shared" si="4"/>
        <v>1</v>
      </c>
      <c r="M75" s="180">
        <f t="shared" si="4"/>
        <v>1</v>
      </c>
      <c r="O75" s="186">
        <f t="shared" si="0"/>
        <v>4</v>
      </c>
      <c r="P75" s="186">
        <f t="shared" si="0"/>
        <v>0</v>
      </c>
      <c r="Q75" s="186">
        <f t="shared" si="1"/>
        <v>500</v>
      </c>
      <c r="R75" s="186">
        <f t="shared" si="1"/>
        <v>100</v>
      </c>
    </row>
    <row r="76" spans="1:18" ht="17.25" customHeight="1">
      <c r="A76" s="340" t="s">
        <v>544</v>
      </c>
      <c r="B76" s="343"/>
      <c r="C76" s="356" t="s">
        <v>190</v>
      </c>
      <c r="D76" s="356" t="s">
        <v>190</v>
      </c>
      <c r="E76" s="356" t="s">
        <v>159</v>
      </c>
      <c r="F76" s="356" t="s">
        <v>183</v>
      </c>
      <c r="G76" s="356" t="s">
        <v>353</v>
      </c>
      <c r="H76" s="356"/>
      <c r="I76" s="363">
        <f t="shared" si="4"/>
        <v>5</v>
      </c>
      <c r="J76" s="363">
        <f t="shared" si="4"/>
        <v>1</v>
      </c>
      <c r="K76" s="363">
        <f t="shared" si="4"/>
        <v>5</v>
      </c>
      <c r="L76" s="296">
        <f t="shared" si="4"/>
        <v>1</v>
      </c>
      <c r="M76" s="179">
        <f t="shared" si="4"/>
        <v>1</v>
      </c>
      <c r="O76" s="186">
        <f t="shared" si="0"/>
        <v>4</v>
      </c>
      <c r="P76" s="186">
        <f t="shared" si="0"/>
        <v>0</v>
      </c>
      <c r="Q76" s="186">
        <f t="shared" si="1"/>
        <v>500</v>
      </c>
      <c r="R76" s="186">
        <f t="shared" si="1"/>
        <v>100</v>
      </c>
    </row>
    <row r="77" spans="1:18" ht="15.75">
      <c r="A77" s="342" t="s">
        <v>189</v>
      </c>
      <c r="B77" s="342"/>
      <c r="C77" s="356" t="s">
        <v>190</v>
      </c>
      <c r="D77" s="356" t="s">
        <v>190</v>
      </c>
      <c r="E77" s="356" t="s">
        <v>159</v>
      </c>
      <c r="F77" s="356" t="s">
        <v>183</v>
      </c>
      <c r="G77" s="356" t="s">
        <v>545</v>
      </c>
      <c r="H77" s="356"/>
      <c r="I77" s="359">
        <f>I79</f>
        <v>5</v>
      </c>
      <c r="J77" s="359">
        <f>J79</f>
        <v>1</v>
      </c>
      <c r="K77" s="359">
        <f>K79</f>
        <v>5</v>
      </c>
      <c r="L77" s="448">
        <f>L79</f>
        <v>1</v>
      </c>
      <c r="M77" s="177">
        <f>M79</f>
        <v>1</v>
      </c>
      <c r="O77" s="186">
        <f t="shared" si="0"/>
        <v>4</v>
      </c>
      <c r="P77" s="186">
        <f t="shared" si="0"/>
        <v>0</v>
      </c>
      <c r="Q77" s="186">
        <f t="shared" si="1"/>
        <v>500</v>
      </c>
      <c r="R77" s="186">
        <f t="shared" si="1"/>
        <v>100</v>
      </c>
    </row>
    <row r="78" spans="1:18" ht="31.5">
      <c r="A78" s="342" t="s">
        <v>546</v>
      </c>
      <c r="B78" s="342"/>
      <c r="C78" s="356" t="s">
        <v>190</v>
      </c>
      <c r="D78" s="356" t="s">
        <v>190</v>
      </c>
      <c r="E78" s="356" t="s">
        <v>159</v>
      </c>
      <c r="F78" s="356" t="s">
        <v>183</v>
      </c>
      <c r="G78" s="356" t="s">
        <v>547</v>
      </c>
      <c r="H78" s="356"/>
      <c r="I78" s="359">
        <f>I79</f>
        <v>5</v>
      </c>
      <c r="J78" s="359">
        <f>J79</f>
        <v>1</v>
      </c>
      <c r="K78" s="359">
        <f>K79</f>
        <v>5</v>
      </c>
      <c r="L78" s="448">
        <f>L79</f>
        <v>1</v>
      </c>
      <c r="M78" s="177">
        <f>M79</f>
        <v>1</v>
      </c>
      <c r="O78" s="186">
        <f t="shared" si="0"/>
        <v>4</v>
      </c>
      <c r="P78" s="186">
        <f t="shared" si="0"/>
        <v>0</v>
      </c>
      <c r="Q78" s="186">
        <f t="shared" si="1"/>
        <v>500</v>
      </c>
      <c r="R78" s="186">
        <f t="shared" si="1"/>
        <v>100</v>
      </c>
    </row>
    <row r="79" spans="1:18" ht="15.75">
      <c r="A79" s="342" t="s">
        <v>154</v>
      </c>
      <c r="B79" s="342"/>
      <c r="C79" s="356" t="s">
        <v>190</v>
      </c>
      <c r="D79" s="356" t="s">
        <v>190</v>
      </c>
      <c r="E79" s="356" t="s">
        <v>159</v>
      </c>
      <c r="F79" s="356" t="s">
        <v>183</v>
      </c>
      <c r="G79" s="356" t="s">
        <v>547</v>
      </c>
      <c r="H79" s="356" t="s">
        <v>155</v>
      </c>
      <c r="I79" s="363">
        <v>5</v>
      </c>
      <c r="J79" s="363">
        <v>1</v>
      </c>
      <c r="K79" s="363">
        <v>5</v>
      </c>
      <c r="L79" s="296">
        <v>1</v>
      </c>
      <c r="M79" s="179">
        <v>1</v>
      </c>
      <c r="O79" s="186">
        <f t="shared" si="0"/>
        <v>4</v>
      </c>
      <c r="P79" s="186">
        <f t="shared" si="0"/>
        <v>0</v>
      </c>
      <c r="Q79" s="186">
        <f t="shared" si="1"/>
        <v>500</v>
      </c>
      <c r="R79" s="186">
        <f t="shared" si="1"/>
        <v>100</v>
      </c>
    </row>
    <row r="80" spans="1:18" s="9" customFormat="1" ht="17.25" customHeight="1">
      <c r="A80" s="358" t="s">
        <v>35</v>
      </c>
      <c r="B80" s="358"/>
      <c r="C80" s="355" t="s">
        <v>190</v>
      </c>
      <c r="D80" s="356" t="s">
        <v>190</v>
      </c>
      <c r="E80" s="355" t="s">
        <v>159</v>
      </c>
      <c r="F80" s="355" t="s">
        <v>64</v>
      </c>
      <c r="G80" s="355"/>
      <c r="H80" s="355"/>
      <c r="I80" s="364">
        <f>I85+I81+I91</f>
        <v>3</v>
      </c>
      <c r="J80" s="364">
        <f>J85+J81</f>
        <v>3.7</v>
      </c>
      <c r="K80" s="364">
        <f>K85+K81+K91</f>
        <v>3</v>
      </c>
      <c r="L80" s="450">
        <f>L85+L81</f>
        <v>3.6</v>
      </c>
      <c r="M80" s="180">
        <f>M85+M81</f>
        <v>3.6</v>
      </c>
      <c r="O80" s="186">
        <f t="shared" si="0"/>
        <v>-0.6000000000000001</v>
      </c>
      <c r="P80" s="186">
        <f t="shared" si="0"/>
        <v>0.10000000000000009</v>
      </c>
      <c r="Q80" s="186">
        <f t="shared" si="1"/>
        <v>83.33333333333333</v>
      </c>
      <c r="R80" s="186">
        <f t="shared" si="1"/>
        <v>102.77777777777779</v>
      </c>
    </row>
    <row r="81" spans="1:18" s="9" customFormat="1" ht="57" customHeight="1" hidden="1">
      <c r="A81" s="344" t="s">
        <v>43</v>
      </c>
      <c r="B81" s="344"/>
      <c r="C81" s="355" t="s">
        <v>190</v>
      </c>
      <c r="D81" s="356" t="s">
        <v>190</v>
      </c>
      <c r="E81" s="355" t="s">
        <v>159</v>
      </c>
      <c r="F81" s="355" t="s">
        <v>64</v>
      </c>
      <c r="G81" s="355" t="s">
        <v>355</v>
      </c>
      <c r="H81" s="355"/>
      <c r="I81" s="364">
        <f>I83</f>
        <v>0</v>
      </c>
      <c r="J81" s="364">
        <f>J83</f>
        <v>0.7</v>
      </c>
      <c r="K81" s="364">
        <f>K83</f>
        <v>0</v>
      </c>
      <c r="L81" s="450">
        <f>L83</f>
        <v>0.6</v>
      </c>
      <c r="M81" s="180">
        <f>M83</f>
        <v>0.6</v>
      </c>
      <c r="O81" s="186">
        <f t="shared" si="0"/>
        <v>-0.6</v>
      </c>
      <c r="P81" s="186">
        <f t="shared" si="0"/>
        <v>0.09999999999999998</v>
      </c>
      <c r="Q81" s="186">
        <f t="shared" si="1"/>
        <v>0</v>
      </c>
      <c r="R81" s="186">
        <f t="shared" si="1"/>
        <v>116.66666666666667</v>
      </c>
    </row>
    <row r="82" spans="1:18" s="9" customFormat="1" ht="32.25" customHeight="1" hidden="1">
      <c r="A82" s="343" t="s">
        <v>354</v>
      </c>
      <c r="B82" s="343"/>
      <c r="C82" s="356" t="s">
        <v>190</v>
      </c>
      <c r="D82" s="356" t="s">
        <v>190</v>
      </c>
      <c r="E82" s="356" t="s">
        <v>159</v>
      </c>
      <c r="F82" s="356" t="s">
        <v>64</v>
      </c>
      <c r="G82" s="356" t="s">
        <v>356</v>
      </c>
      <c r="H82" s="356"/>
      <c r="I82" s="363">
        <f aca="true" t="shared" si="5" ref="I82:M83">I83</f>
        <v>0</v>
      </c>
      <c r="J82" s="363">
        <f t="shared" si="5"/>
        <v>0.7</v>
      </c>
      <c r="K82" s="363">
        <f t="shared" si="5"/>
        <v>0</v>
      </c>
      <c r="L82" s="450">
        <f t="shared" si="5"/>
        <v>0.6</v>
      </c>
      <c r="M82" s="180">
        <f t="shared" si="5"/>
        <v>0.6</v>
      </c>
      <c r="O82" s="186">
        <f t="shared" si="0"/>
        <v>-0.6</v>
      </c>
      <c r="P82" s="186">
        <f t="shared" si="0"/>
        <v>0.09999999999999998</v>
      </c>
      <c r="Q82" s="186">
        <f t="shared" si="1"/>
        <v>0</v>
      </c>
      <c r="R82" s="186">
        <f t="shared" si="1"/>
        <v>116.66666666666667</v>
      </c>
    </row>
    <row r="83" spans="1:18" s="9" customFormat="1" ht="110.25" hidden="1">
      <c r="A83" s="93" t="s">
        <v>256</v>
      </c>
      <c r="B83" s="93"/>
      <c r="C83" s="356" t="s">
        <v>190</v>
      </c>
      <c r="D83" s="356" t="s">
        <v>190</v>
      </c>
      <c r="E83" s="356" t="s">
        <v>159</v>
      </c>
      <c r="F83" s="356" t="s">
        <v>64</v>
      </c>
      <c r="G83" s="356" t="s">
        <v>357</v>
      </c>
      <c r="H83" s="355"/>
      <c r="I83" s="363">
        <f t="shared" si="5"/>
        <v>0</v>
      </c>
      <c r="J83" s="363">
        <f t="shared" si="5"/>
        <v>0.7</v>
      </c>
      <c r="K83" s="363">
        <f t="shared" si="5"/>
        <v>0</v>
      </c>
      <c r="L83" s="450">
        <f t="shared" si="5"/>
        <v>0.6</v>
      </c>
      <c r="M83" s="180">
        <f t="shared" si="5"/>
        <v>0.6</v>
      </c>
      <c r="O83" s="186">
        <f t="shared" si="0"/>
        <v>-0.6</v>
      </c>
      <c r="P83" s="186">
        <f t="shared" si="0"/>
        <v>0.09999999999999998</v>
      </c>
      <c r="Q83" s="186">
        <f t="shared" si="1"/>
        <v>0</v>
      </c>
      <c r="R83" s="186">
        <f t="shared" si="1"/>
        <v>116.66666666666667</v>
      </c>
    </row>
    <row r="84" spans="1:18" s="9" customFormat="1" ht="47.25" hidden="1">
      <c r="A84" s="342" t="s">
        <v>257</v>
      </c>
      <c r="B84" s="342"/>
      <c r="C84" s="356" t="s">
        <v>190</v>
      </c>
      <c r="D84" s="356" t="s">
        <v>190</v>
      </c>
      <c r="E84" s="356" t="s">
        <v>159</v>
      </c>
      <c r="F84" s="356" t="s">
        <v>64</v>
      </c>
      <c r="G84" s="356" t="s">
        <v>357</v>
      </c>
      <c r="H84" s="356" t="s">
        <v>162</v>
      </c>
      <c r="I84" s="363">
        <v>0</v>
      </c>
      <c r="J84" s="363">
        <v>0.7</v>
      </c>
      <c r="K84" s="363">
        <v>0</v>
      </c>
      <c r="L84" s="296">
        <v>0.6</v>
      </c>
      <c r="M84" s="179">
        <v>0.6</v>
      </c>
      <c r="O84" s="186">
        <f t="shared" si="0"/>
        <v>-0.6</v>
      </c>
      <c r="P84" s="186">
        <f t="shared" si="0"/>
        <v>0.09999999999999998</v>
      </c>
      <c r="Q84" s="186">
        <f t="shared" si="1"/>
        <v>0</v>
      </c>
      <c r="R84" s="186">
        <f t="shared" si="1"/>
        <v>116.66666666666667</v>
      </c>
    </row>
    <row r="85" spans="1:18" s="9" customFormat="1" ht="34.5" customHeight="1" hidden="1">
      <c r="A85" s="344" t="s">
        <v>45</v>
      </c>
      <c r="B85" s="344"/>
      <c r="C85" s="355" t="s">
        <v>190</v>
      </c>
      <c r="D85" s="356" t="s">
        <v>190</v>
      </c>
      <c r="E85" s="355" t="s">
        <v>159</v>
      </c>
      <c r="F85" s="355" t="s">
        <v>64</v>
      </c>
      <c r="G85" s="355" t="s">
        <v>319</v>
      </c>
      <c r="H85" s="355"/>
      <c r="I85" s="364">
        <f>I86</f>
        <v>0</v>
      </c>
      <c r="J85" s="364">
        <f>J86+J91</f>
        <v>3</v>
      </c>
      <c r="K85" s="364">
        <f>K86</f>
        <v>0</v>
      </c>
      <c r="L85" s="450">
        <f>L86+L91</f>
        <v>3</v>
      </c>
      <c r="M85" s="180">
        <f>M86+M91</f>
        <v>3</v>
      </c>
      <c r="O85" s="186">
        <f t="shared" si="0"/>
        <v>-3</v>
      </c>
      <c r="P85" s="186">
        <f t="shared" si="0"/>
        <v>0</v>
      </c>
      <c r="Q85" s="186">
        <f t="shared" si="1"/>
        <v>0</v>
      </c>
      <c r="R85" s="186">
        <f t="shared" si="1"/>
        <v>100</v>
      </c>
    </row>
    <row r="86" spans="1:18" s="9" customFormat="1" ht="47.25" hidden="1">
      <c r="A86" s="344" t="s">
        <v>47</v>
      </c>
      <c r="B86" s="344"/>
      <c r="C86" s="355" t="s">
        <v>190</v>
      </c>
      <c r="D86" s="356" t="s">
        <v>190</v>
      </c>
      <c r="E86" s="355" t="s">
        <v>159</v>
      </c>
      <c r="F86" s="355" t="s">
        <v>64</v>
      </c>
      <c r="G86" s="355" t="s">
        <v>69</v>
      </c>
      <c r="H86" s="355"/>
      <c r="I86" s="364">
        <f>I87</f>
        <v>0</v>
      </c>
      <c r="J86" s="364">
        <f>J87</f>
        <v>0</v>
      </c>
      <c r="K86" s="364">
        <f>K87</f>
        <v>0</v>
      </c>
      <c r="L86" s="450">
        <f>L87</f>
        <v>0</v>
      </c>
      <c r="M86" s="180">
        <f>M87</f>
        <v>0</v>
      </c>
      <c r="O86" s="186">
        <f t="shared" si="0"/>
        <v>0</v>
      </c>
      <c r="P86" s="186">
        <f t="shared" si="0"/>
        <v>0</v>
      </c>
      <c r="Q86" s="186" t="e">
        <f t="shared" si="1"/>
        <v>#DIV/0!</v>
      </c>
      <c r="R86" s="186" t="e">
        <f t="shared" si="1"/>
        <v>#DIV/0!</v>
      </c>
    </row>
    <row r="87" spans="1:18" ht="31.5" hidden="1">
      <c r="A87" s="342" t="s">
        <v>153</v>
      </c>
      <c r="B87" s="342"/>
      <c r="C87" s="356" t="s">
        <v>190</v>
      </c>
      <c r="D87" s="356" t="s">
        <v>190</v>
      </c>
      <c r="E87" s="356" t="s">
        <v>159</v>
      </c>
      <c r="F87" s="356" t="s">
        <v>64</v>
      </c>
      <c r="G87" s="356" t="s">
        <v>69</v>
      </c>
      <c r="H87" s="356" t="s">
        <v>162</v>
      </c>
      <c r="I87" s="363">
        <v>0</v>
      </c>
      <c r="J87" s="363"/>
      <c r="K87" s="363">
        <v>0</v>
      </c>
      <c r="L87" s="296"/>
      <c r="M87" s="179"/>
      <c r="O87" s="186">
        <f t="shared" si="0"/>
        <v>0</v>
      </c>
      <c r="P87" s="186">
        <f t="shared" si="0"/>
        <v>0</v>
      </c>
      <c r="Q87" s="186" t="e">
        <f t="shared" si="1"/>
        <v>#DIV/0!</v>
      </c>
      <c r="R87" s="186" t="e">
        <f t="shared" si="1"/>
        <v>#DIV/0!</v>
      </c>
    </row>
    <row r="88" spans="1:18" ht="15.75" hidden="1">
      <c r="A88" s="342" t="s">
        <v>42</v>
      </c>
      <c r="B88" s="342"/>
      <c r="C88" s="356" t="s">
        <v>190</v>
      </c>
      <c r="D88" s="356" t="s">
        <v>190</v>
      </c>
      <c r="E88" s="356" t="s">
        <v>159</v>
      </c>
      <c r="F88" s="356" t="s">
        <v>64</v>
      </c>
      <c r="G88" s="356" t="s">
        <v>48</v>
      </c>
      <c r="H88" s="356" t="s">
        <v>162</v>
      </c>
      <c r="I88" s="363"/>
      <c r="J88" s="363"/>
      <c r="K88" s="363"/>
      <c r="L88" s="296"/>
      <c r="M88" s="179"/>
      <c r="O88" s="186">
        <f t="shared" si="0"/>
        <v>0</v>
      </c>
      <c r="P88" s="186">
        <f t="shared" si="0"/>
        <v>0</v>
      </c>
      <c r="Q88" s="186" t="e">
        <f t="shared" si="1"/>
        <v>#DIV/0!</v>
      </c>
      <c r="R88" s="186" t="e">
        <f t="shared" si="1"/>
        <v>#DIV/0!</v>
      </c>
    </row>
    <row r="89" spans="1:18" ht="15.75" hidden="1">
      <c r="A89" s="342" t="s">
        <v>172</v>
      </c>
      <c r="B89" s="342"/>
      <c r="C89" s="356" t="s">
        <v>190</v>
      </c>
      <c r="D89" s="356" t="s">
        <v>190</v>
      </c>
      <c r="E89" s="356" t="s">
        <v>159</v>
      </c>
      <c r="F89" s="356" t="s">
        <v>64</v>
      </c>
      <c r="G89" s="356" t="s">
        <v>48</v>
      </c>
      <c r="H89" s="356" t="s">
        <v>162</v>
      </c>
      <c r="I89" s="363"/>
      <c r="J89" s="363"/>
      <c r="K89" s="363"/>
      <c r="L89" s="296"/>
      <c r="M89" s="179"/>
      <c r="O89" s="186">
        <f t="shared" si="0"/>
        <v>0</v>
      </c>
      <c r="P89" s="186">
        <f t="shared" si="0"/>
        <v>0</v>
      </c>
      <c r="Q89" s="186" t="e">
        <f t="shared" si="1"/>
        <v>#DIV/0!</v>
      </c>
      <c r="R89" s="186" t="e">
        <f t="shared" si="1"/>
        <v>#DIV/0!</v>
      </c>
    </row>
    <row r="90" spans="1:18" ht="15.75" hidden="1">
      <c r="A90" s="342" t="s">
        <v>177</v>
      </c>
      <c r="B90" s="342"/>
      <c r="C90" s="356" t="s">
        <v>190</v>
      </c>
      <c r="D90" s="356" t="s">
        <v>190</v>
      </c>
      <c r="E90" s="356" t="s">
        <v>159</v>
      </c>
      <c r="F90" s="356" t="s">
        <v>64</v>
      </c>
      <c r="G90" s="356" t="s">
        <v>48</v>
      </c>
      <c r="H90" s="356" t="s">
        <v>162</v>
      </c>
      <c r="I90" s="363"/>
      <c r="J90" s="363"/>
      <c r="K90" s="363"/>
      <c r="L90" s="296"/>
      <c r="M90" s="179"/>
      <c r="O90" s="186">
        <f t="shared" si="0"/>
        <v>0</v>
      </c>
      <c r="P90" s="186">
        <f t="shared" si="0"/>
        <v>0</v>
      </c>
      <c r="Q90" s="186" t="e">
        <f t="shared" si="1"/>
        <v>#DIV/0!</v>
      </c>
      <c r="R90" s="186" t="e">
        <f t="shared" si="1"/>
        <v>#DIV/0!</v>
      </c>
    </row>
    <row r="91" spans="1:18" s="9" customFormat="1" ht="18" customHeight="1">
      <c r="A91" s="344" t="s">
        <v>548</v>
      </c>
      <c r="B91" s="344"/>
      <c r="C91" s="355" t="s">
        <v>190</v>
      </c>
      <c r="D91" s="356" t="s">
        <v>190</v>
      </c>
      <c r="E91" s="355" t="s">
        <v>159</v>
      </c>
      <c r="F91" s="355" t="s">
        <v>64</v>
      </c>
      <c r="G91" s="355" t="s">
        <v>320</v>
      </c>
      <c r="H91" s="355"/>
      <c r="I91" s="364">
        <f>I92</f>
        <v>3</v>
      </c>
      <c r="J91" s="364">
        <f>J92</f>
        <v>3</v>
      </c>
      <c r="K91" s="364">
        <f>K92</f>
        <v>3</v>
      </c>
      <c r="L91" s="450">
        <f>L92</f>
        <v>3</v>
      </c>
      <c r="M91" s="180">
        <f>M92</f>
        <v>3</v>
      </c>
      <c r="O91" s="186">
        <f t="shared" si="0"/>
        <v>0</v>
      </c>
      <c r="P91" s="186">
        <f t="shared" si="0"/>
        <v>0</v>
      </c>
      <c r="Q91" s="186">
        <f t="shared" si="1"/>
        <v>100</v>
      </c>
      <c r="R91" s="186">
        <f t="shared" si="1"/>
        <v>100</v>
      </c>
    </row>
    <row r="92" spans="1:18" ht="30" customHeight="1">
      <c r="A92" s="342" t="s">
        <v>49</v>
      </c>
      <c r="B92" s="342"/>
      <c r="C92" s="356" t="s">
        <v>190</v>
      </c>
      <c r="D92" s="356" t="s">
        <v>190</v>
      </c>
      <c r="E92" s="356" t="s">
        <v>159</v>
      </c>
      <c r="F92" s="356" t="s">
        <v>64</v>
      </c>
      <c r="G92" s="356" t="s">
        <v>550</v>
      </c>
      <c r="H92" s="356"/>
      <c r="I92" s="363">
        <f>I94+I98</f>
        <v>3</v>
      </c>
      <c r="J92" s="363">
        <f>J94+J98</f>
        <v>3</v>
      </c>
      <c r="K92" s="363">
        <f>K94+K98</f>
        <v>3</v>
      </c>
      <c r="L92" s="296">
        <f>L94+L98</f>
        <v>3</v>
      </c>
      <c r="M92" s="179">
        <f>M94+M98</f>
        <v>3</v>
      </c>
      <c r="O92" s="186">
        <f t="shared" si="0"/>
        <v>0</v>
      </c>
      <c r="P92" s="186">
        <f t="shared" si="0"/>
        <v>0</v>
      </c>
      <c r="Q92" s="186">
        <f t="shared" si="1"/>
        <v>100</v>
      </c>
      <c r="R92" s="186">
        <f t="shared" si="1"/>
        <v>100</v>
      </c>
    </row>
    <row r="93" spans="1:18" ht="48" customHeight="1">
      <c r="A93" s="370" t="s">
        <v>549</v>
      </c>
      <c r="B93" s="342"/>
      <c r="C93" s="356" t="s">
        <v>190</v>
      </c>
      <c r="D93" s="356" t="s">
        <v>190</v>
      </c>
      <c r="E93" s="356" t="s">
        <v>159</v>
      </c>
      <c r="F93" s="356" t="s">
        <v>64</v>
      </c>
      <c r="G93" s="356" t="s">
        <v>551</v>
      </c>
      <c r="H93" s="356"/>
      <c r="I93" s="363">
        <f>I98</f>
        <v>3</v>
      </c>
      <c r="J93" s="363">
        <f>J98</f>
        <v>3</v>
      </c>
      <c r="K93" s="363">
        <f>K98</f>
        <v>3</v>
      </c>
      <c r="L93" s="296">
        <f>L98</f>
        <v>3</v>
      </c>
      <c r="M93" s="179">
        <f>M98</f>
        <v>3</v>
      </c>
      <c r="O93" s="186">
        <f t="shared" si="0"/>
        <v>0</v>
      </c>
      <c r="P93" s="186">
        <f t="shared" si="0"/>
        <v>0</v>
      </c>
      <c r="Q93" s="186">
        <f t="shared" si="1"/>
        <v>100</v>
      </c>
      <c r="R93" s="186">
        <f t="shared" si="1"/>
        <v>100</v>
      </c>
    </row>
    <row r="94" spans="1:18" ht="31.5" hidden="1">
      <c r="A94" s="371" t="s">
        <v>153</v>
      </c>
      <c r="B94" s="343"/>
      <c r="C94" s="356" t="s">
        <v>190</v>
      </c>
      <c r="D94" s="356" t="s">
        <v>190</v>
      </c>
      <c r="E94" s="356" t="s">
        <v>159</v>
      </c>
      <c r="F94" s="356" t="s">
        <v>64</v>
      </c>
      <c r="G94" s="356" t="s">
        <v>201</v>
      </c>
      <c r="H94" s="356" t="s">
        <v>162</v>
      </c>
      <c r="I94" s="359"/>
      <c r="J94" s="359"/>
      <c r="K94" s="359"/>
      <c r="L94" s="448"/>
      <c r="M94" s="177"/>
      <c r="O94" s="186">
        <f t="shared" si="0"/>
        <v>0</v>
      </c>
      <c r="P94" s="186">
        <f t="shared" si="0"/>
        <v>0</v>
      </c>
      <c r="Q94" s="186" t="e">
        <f t="shared" si="1"/>
        <v>#DIV/0!</v>
      </c>
      <c r="R94" s="186" t="e">
        <f t="shared" si="1"/>
        <v>#DIV/0!</v>
      </c>
    </row>
    <row r="95" spans="1:18" ht="15.75" hidden="1">
      <c r="A95" s="371" t="s">
        <v>42</v>
      </c>
      <c r="B95" s="343"/>
      <c r="C95" s="356" t="s">
        <v>190</v>
      </c>
      <c r="D95" s="356" t="s">
        <v>190</v>
      </c>
      <c r="E95" s="356" t="s">
        <v>159</v>
      </c>
      <c r="F95" s="356" t="s">
        <v>64</v>
      </c>
      <c r="G95" s="356" t="s">
        <v>201</v>
      </c>
      <c r="H95" s="356" t="s">
        <v>162</v>
      </c>
      <c r="I95" s="363">
        <v>45</v>
      </c>
      <c r="J95" s="363">
        <v>45</v>
      </c>
      <c r="K95" s="363">
        <v>45</v>
      </c>
      <c r="L95" s="296">
        <v>45</v>
      </c>
      <c r="M95" s="179">
        <v>45</v>
      </c>
      <c r="O95" s="186">
        <f t="shared" si="0"/>
        <v>0</v>
      </c>
      <c r="P95" s="186">
        <f t="shared" si="0"/>
        <v>0</v>
      </c>
      <c r="Q95" s="186">
        <f t="shared" si="1"/>
        <v>100</v>
      </c>
      <c r="R95" s="186">
        <f t="shared" si="1"/>
        <v>100</v>
      </c>
    </row>
    <row r="96" spans="1:18" ht="15.75" hidden="1">
      <c r="A96" s="370" t="s">
        <v>172</v>
      </c>
      <c r="B96" s="342"/>
      <c r="C96" s="356" t="s">
        <v>190</v>
      </c>
      <c r="D96" s="356" t="s">
        <v>190</v>
      </c>
      <c r="E96" s="356" t="s">
        <v>159</v>
      </c>
      <c r="F96" s="356" t="s">
        <v>64</v>
      </c>
      <c r="G96" s="356" t="s">
        <v>201</v>
      </c>
      <c r="H96" s="356" t="s">
        <v>162</v>
      </c>
      <c r="I96" s="363">
        <v>45</v>
      </c>
      <c r="J96" s="363">
        <v>45</v>
      </c>
      <c r="K96" s="363">
        <v>45</v>
      </c>
      <c r="L96" s="296">
        <v>45</v>
      </c>
      <c r="M96" s="179">
        <v>45</v>
      </c>
      <c r="O96" s="186">
        <f t="shared" si="0"/>
        <v>0</v>
      </c>
      <c r="P96" s="186">
        <f t="shared" si="0"/>
        <v>0</v>
      </c>
      <c r="Q96" s="186">
        <f t="shared" si="1"/>
        <v>100</v>
      </c>
      <c r="R96" s="186">
        <f t="shared" si="1"/>
        <v>100</v>
      </c>
    </row>
    <row r="97" spans="1:18" ht="15.75" hidden="1">
      <c r="A97" s="372" t="s">
        <v>177</v>
      </c>
      <c r="B97" s="345"/>
      <c r="C97" s="356" t="s">
        <v>190</v>
      </c>
      <c r="D97" s="356" t="s">
        <v>190</v>
      </c>
      <c r="E97" s="356" t="s">
        <v>159</v>
      </c>
      <c r="F97" s="356" t="s">
        <v>64</v>
      </c>
      <c r="G97" s="356" t="s">
        <v>201</v>
      </c>
      <c r="H97" s="356" t="s">
        <v>162</v>
      </c>
      <c r="I97" s="363">
        <v>45</v>
      </c>
      <c r="J97" s="363">
        <v>45</v>
      </c>
      <c r="K97" s="363">
        <v>45</v>
      </c>
      <c r="L97" s="296">
        <v>45</v>
      </c>
      <c r="M97" s="179">
        <v>45</v>
      </c>
      <c r="O97" s="186">
        <f t="shared" si="0"/>
        <v>0</v>
      </c>
      <c r="P97" s="186">
        <f t="shared" si="0"/>
        <v>0</v>
      </c>
      <c r="Q97" s="186">
        <f t="shared" si="1"/>
        <v>100</v>
      </c>
      <c r="R97" s="186">
        <f t="shared" si="1"/>
        <v>100</v>
      </c>
    </row>
    <row r="98" spans="1:18" ht="15.75">
      <c r="A98" s="370" t="s">
        <v>154</v>
      </c>
      <c r="B98" s="342"/>
      <c r="C98" s="356" t="s">
        <v>190</v>
      </c>
      <c r="D98" s="356" t="s">
        <v>190</v>
      </c>
      <c r="E98" s="356" t="s">
        <v>159</v>
      </c>
      <c r="F98" s="356" t="s">
        <v>64</v>
      </c>
      <c r="G98" s="356" t="s">
        <v>551</v>
      </c>
      <c r="H98" s="356" t="s">
        <v>155</v>
      </c>
      <c r="I98" s="363">
        <v>3</v>
      </c>
      <c r="J98" s="363">
        <v>3</v>
      </c>
      <c r="K98" s="363">
        <v>3</v>
      </c>
      <c r="L98" s="296">
        <v>3</v>
      </c>
      <c r="M98" s="179">
        <v>3</v>
      </c>
      <c r="O98" s="186">
        <f t="shared" si="0"/>
        <v>0</v>
      </c>
      <c r="P98" s="186">
        <f t="shared" si="0"/>
        <v>0</v>
      </c>
      <c r="Q98" s="186">
        <f t="shared" si="1"/>
        <v>100</v>
      </c>
      <c r="R98" s="186">
        <f t="shared" si="1"/>
        <v>100</v>
      </c>
    </row>
    <row r="99" spans="1:18" ht="15.75" hidden="1">
      <c r="A99" s="345" t="s">
        <v>42</v>
      </c>
      <c r="B99" s="345"/>
      <c r="C99" s="356" t="s">
        <v>190</v>
      </c>
      <c r="D99" s="356" t="s">
        <v>190</v>
      </c>
      <c r="E99" s="356" t="s">
        <v>159</v>
      </c>
      <c r="F99" s="356" t="s">
        <v>64</v>
      </c>
      <c r="G99" s="356" t="s">
        <v>201</v>
      </c>
      <c r="H99" s="356" t="s">
        <v>155</v>
      </c>
      <c r="I99" s="363">
        <v>1</v>
      </c>
      <c r="J99" s="363">
        <v>1</v>
      </c>
      <c r="K99" s="363">
        <v>1</v>
      </c>
      <c r="L99" s="296">
        <v>1</v>
      </c>
      <c r="M99" s="179">
        <v>1</v>
      </c>
      <c r="O99" s="186">
        <f t="shared" si="0"/>
        <v>0</v>
      </c>
      <c r="P99" s="186">
        <f t="shared" si="0"/>
        <v>0</v>
      </c>
      <c r="Q99" s="186">
        <f t="shared" si="1"/>
        <v>100</v>
      </c>
      <c r="R99" s="186">
        <f t="shared" si="1"/>
        <v>100</v>
      </c>
    </row>
    <row r="100" spans="1:18" ht="15.75" hidden="1">
      <c r="A100" s="345" t="s">
        <v>178</v>
      </c>
      <c r="B100" s="345"/>
      <c r="C100" s="356" t="s">
        <v>190</v>
      </c>
      <c r="D100" s="356" t="s">
        <v>190</v>
      </c>
      <c r="E100" s="356" t="s">
        <v>159</v>
      </c>
      <c r="F100" s="356" t="s">
        <v>64</v>
      </c>
      <c r="G100" s="356" t="s">
        <v>201</v>
      </c>
      <c r="H100" s="356" t="s">
        <v>162</v>
      </c>
      <c r="I100" s="363">
        <v>1</v>
      </c>
      <c r="J100" s="363">
        <v>1</v>
      </c>
      <c r="K100" s="363">
        <v>1</v>
      </c>
      <c r="L100" s="296">
        <v>1</v>
      </c>
      <c r="M100" s="179">
        <v>1</v>
      </c>
      <c r="O100" s="186">
        <f aca="true" t="shared" si="6" ref="O100:P171">I100-L100</f>
        <v>0</v>
      </c>
      <c r="P100" s="186">
        <f t="shared" si="6"/>
        <v>0</v>
      </c>
      <c r="Q100" s="186">
        <f aca="true" t="shared" si="7" ref="Q100:R171">I100/L100*100</f>
        <v>100</v>
      </c>
      <c r="R100" s="186">
        <f t="shared" si="7"/>
        <v>100</v>
      </c>
    </row>
    <row r="101" spans="1:18" s="9" customFormat="1" ht="15.75">
      <c r="A101" s="344" t="s">
        <v>13</v>
      </c>
      <c r="B101" s="344"/>
      <c r="C101" s="355" t="s">
        <v>190</v>
      </c>
      <c r="D101" s="356" t="s">
        <v>190</v>
      </c>
      <c r="E101" s="355" t="s">
        <v>160</v>
      </c>
      <c r="F101" s="355"/>
      <c r="G101" s="355"/>
      <c r="H101" s="355"/>
      <c r="I101" s="364">
        <f aca="true" t="shared" si="8" ref="I101:M102">I102</f>
        <v>147.7</v>
      </c>
      <c r="J101" s="364">
        <f t="shared" si="8"/>
        <v>115.1</v>
      </c>
      <c r="K101" s="364">
        <f t="shared" si="8"/>
        <v>153.1</v>
      </c>
      <c r="L101" s="450">
        <f t="shared" si="8"/>
        <v>93.39999999999999</v>
      </c>
      <c r="M101" s="180">
        <f t="shared" si="8"/>
        <v>93.39999999999999</v>
      </c>
      <c r="O101" s="186">
        <f t="shared" si="6"/>
        <v>54.3</v>
      </c>
      <c r="P101" s="186">
        <f t="shared" si="6"/>
        <v>21.700000000000003</v>
      </c>
      <c r="Q101" s="186">
        <f t="shared" si="7"/>
        <v>158.1370449678801</v>
      </c>
      <c r="R101" s="186">
        <f t="shared" si="7"/>
        <v>123.23340471092077</v>
      </c>
    </row>
    <row r="102" spans="1:18" ht="31.5">
      <c r="A102" s="342" t="s">
        <v>60</v>
      </c>
      <c r="B102" s="342"/>
      <c r="C102" s="356" t="s">
        <v>190</v>
      </c>
      <c r="D102" s="356" t="s">
        <v>190</v>
      </c>
      <c r="E102" s="356" t="s">
        <v>160</v>
      </c>
      <c r="F102" s="356" t="s">
        <v>169</v>
      </c>
      <c r="G102" s="356"/>
      <c r="H102" s="356"/>
      <c r="I102" s="363">
        <f t="shared" si="8"/>
        <v>147.7</v>
      </c>
      <c r="J102" s="363">
        <f t="shared" si="8"/>
        <v>115.1</v>
      </c>
      <c r="K102" s="363">
        <f t="shared" si="8"/>
        <v>153.1</v>
      </c>
      <c r="L102" s="296">
        <f t="shared" si="8"/>
        <v>93.39999999999999</v>
      </c>
      <c r="M102" s="179">
        <f t="shared" si="8"/>
        <v>93.39999999999999</v>
      </c>
      <c r="O102" s="186">
        <f t="shared" si="6"/>
        <v>54.3</v>
      </c>
      <c r="P102" s="186">
        <f t="shared" si="6"/>
        <v>21.700000000000003</v>
      </c>
      <c r="Q102" s="186">
        <f t="shared" si="7"/>
        <v>158.1370449678801</v>
      </c>
      <c r="R102" s="186">
        <f t="shared" si="7"/>
        <v>123.23340471092077</v>
      </c>
    </row>
    <row r="103" spans="1:18" ht="27" customHeight="1">
      <c r="A103" s="342" t="s">
        <v>528</v>
      </c>
      <c r="B103" s="342"/>
      <c r="C103" s="356" t="s">
        <v>190</v>
      </c>
      <c r="D103" s="356" t="s">
        <v>190</v>
      </c>
      <c r="E103" s="356" t="s">
        <v>160</v>
      </c>
      <c r="F103" s="356" t="s">
        <v>169</v>
      </c>
      <c r="G103" s="355" t="s">
        <v>355</v>
      </c>
      <c r="H103" s="356"/>
      <c r="I103" s="359">
        <f>I105+I124</f>
        <v>147.7</v>
      </c>
      <c r="J103" s="359">
        <f>J105</f>
        <v>115.1</v>
      </c>
      <c r="K103" s="359">
        <f>K105+K124</f>
        <v>153.1</v>
      </c>
      <c r="L103" s="448">
        <f>L105</f>
        <v>93.39999999999999</v>
      </c>
      <c r="M103" s="177">
        <f>M105</f>
        <v>93.39999999999999</v>
      </c>
      <c r="O103" s="186">
        <f t="shared" si="6"/>
        <v>54.3</v>
      </c>
      <c r="P103" s="186">
        <f t="shared" si="6"/>
        <v>21.700000000000003</v>
      </c>
      <c r="Q103" s="186">
        <f t="shared" si="7"/>
        <v>158.1370449678801</v>
      </c>
      <c r="R103" s="186">
        <f t="shared" si="7"/>
        <v>123.23340471092077</v>
      </c>
    </row>
    <row r="104" spans="1:18" ht="47.25" customHeight="1">
      <c r="A104" s="340" t="s">
        <v>529</v>
      </c>
      <c r="B104" s="361"/>
      <c r="C104" s="356" t="s">
        <v>190</v>
      </c>
      <c r="D104" s="356" t="s">
        <v>190</v>
      </c>
      <c r="E104" s="356" t="s">
        <v>160</v>
      </c>
      <c r="F104" s="356" t="s">
        <v>169</v>
      </c>
      <c r="G104" s="356" t="s">
        <v>531</v>
      </c>
      <c r="H104" s="356"/>
      <c r="I104" s="359">
        <f>I105</f>
        <v>147.7</v>
      </c>
      <c r="J104" s="359">
        <f>J105</f>
        <v>115.1</v>
      </c>
      <c r="K104" s="359">
        <f>K105</f>
        <v>153.1</v>
      </c>
      <c r="L104" s="448">
        <f>L105</f>
        <v>93.39999999999999</v>
      </c>
      <c r="M104" s="177">
        <f>M105</f>
        <v>93.39999999999999</v>
      </c>
      <c r="O104" s="186">
        <f t="shared" si="6"/>
        <v>54.3</v>
      </c>
      <c r="P104" s="186">
        <f t="shared" si="6"/>
        <v>21.700000000000003</v>
      </c>
      <c r="Q104" s="186">
        <f t="shared" si="7"/>
        <v>158.1370449678801</v>
      </c>
      <c r="R104" s="186">
        <f t="shared" si="7"/>
        <v>123.23340471092077</v>
      </c>
    </row>
    <row r="105" spans="1:18" ht="29.25" customHeight="1">
      <c r="A105" s="346" t="s">
        <v>70</v>
      </c>
      <c r="B105" s="342"/>
      <c r="C105" s="356" t="s">
        <v>190</v>
      </c>
      <c r="D105" s="356" t="s">
        <v>190</v>
      </c>
      <c r="E105" s="356" t="s">
        <v>160</v>
      </c>
      <c r="F105" s="356" t="s">
        <v>169</v>
      </c>
      <c r="G105" s="356" t="s">
        <v>535</v>
      </c>
      <c r="H105" s="356"/>
      <c r="I105" s="363">
        <f>I106+I111</f>
        <v>147.7</v>
      </c>
      <c r="J105" s="363">
        <f>J106+J111</f>
        <v>115.1</v>
      </c>
      <c r="K105" s="363">
        <f>K106+K111</f>
        <v>153.1</v>
      </c>
      <c r="L105" s="296">
        <f>L106+L111</f>
        <v>93.39999999999999</v>
      </c>
      <c r="M105" s="179">
        <f>M106+M111</f>
        <v>93.39999999999999</v>
      </c>
      <c r="O105" s="186">
        <f t="shared" si="6"/>
        <v>54.3</v>
      </c>
      <c r="P105" s="186">
        <f t="shared" si="6"/>
        <v>21.700000000000003</v>
      </c>
      <c r="Q105" s="186">
        <f t="shared" si="7"/>
        <v>158.1370449678801</v>
      </c>
      <c r="R105" s="186">
        <f t="shared" si="7"/>
        <v>123.23340471092077</v>
      </c>
    </row>
    <row r="106" spans="1:18" ht="48.75" customHeight="1">
      <c r="A106" s="342" t="s">
        <v>230</v>
      </c>
      <c r="B106" s="343"/>
      <c r="C106" s="356" t="s">
        <v>190</v>
      </c>
      <c r="D106" s="356" t="s">
        <v>190</v>
      </c>
      <c r="E106" s="356" t="s">
        <v>160</v>
      </c>
      <c r="F106" s="356" t="s">
        <v>169</v>
      </c>
      <c r="G106" s="356" t="s">
        <v>552</v>
      </c>
      <c r="H106" s="356"/>
      <c r="I106" s="363">
        <f>I107</f>
        <v>147.7</v>
      </c>
      <c r="J106" s="363">
        <v>114.6</v>
      </c>
      <c r="K106" s="363">
        <f>K107</f>
        <v>153.1</v>
      </c>
      <c r="L106" s="296">
        <v>89.1</v>
      </c>
      <c r="M106" s="179">
        <v>89.1</v>
      </c>
      <c r="O106" s="186">
        <f t="shared" si="6"/>
        <v>58.599999999999994</v>
      </c>
      <c r="P106" s="186">
        <f t="shared" si="6"/>
        <v>25.5</v>
      </c>
      <c r="Q106" s="186">
        <f t="shared" si="7"/>
        <v>165.76879910213242</v>
      </c>
      <c r="R106" s="186">
        <f t="shared" si="7"/>
        <v>128.6195286195286</v>
      </c>
    </row>
    <row r="107" spans="1:18" ht="78" customHeight="1">
      <c r="A107" s="343" t="s">
        <v>151</v>
      </c>
      <c r="B107" s="342"/>
      <c r="C107" s="356" t="s">
        <v>190</v>
      </c>
      <c r="D107" s="356" t="s">
        <v>190</v>
      </c>
      <c r="E107" s="356" t="s">
        <v>160</v>
      </c>
      <c r="F107" s="356" t="s">
        <v>169</v>
      </c>
      <c r="G107" s="356" t="s">
        <v>552</v>
      </c>
      <c r="H107" s="356" t="s">
        <v>152</v>
      </c>
      <c r="I107" s="363">
        <v>147.7</v>
      </c>
      <c r="J107" s="363">
        <v>78.1</v>
      </c>
      <c r="K107" s="363">
        <v>153.1</v>
      </c>
      <c r="L107" s="296">
        <v>78.1</v>
      </c>
      <c r="M107" s="179">
        <v>78.1</v>
      </c>
      <c r="O107" s="186">
        <f t="shared" si="6"/>
        <v>69.6</v>
      </c>
      <c r="P107" s="186">
        <f t="shared" si="6"/>
        <v>0</v>
      </c>
      <c r="Q107" s="186">
        <f t="shared" si="7"/>
        <v>189.11651728553136</v>
      </c>
      <c r="R107" s="186">
        <f t="shared" si="7"/>
        <v>100</v>
      </c>
    </row>
    <row r="108" spans="1:18" ht="47.25" hidden="1">
      <c r="A108" s="342" t="s">
        <v>257</v>
      </c>
      <c r="B108" s="343"/>
      <c r="C108" s="356" t="s">
        <v>190</v>
      </c>
      <c r="D108" s="356" t="s">
        <v>190</v>
      </c>
      <c r="E108" s="356" t="s">
        <v>160</v>
      </c>
      <c r="F108" s="356" t="s">
        <v>169</v>
      </c>
      <c r="G108" s="356" t="s">
        <v>552</v>
      </c>
      <c r="H108" s="356" t="s">
        <v>152</v>
      </c>
      <c r="I108" s="359">
        <v>0</v>
      </c>
      <c r="J108" s="359">
        <v>78.1</v>
      </c>
      <c r="K108" s="359">
        <v>0</v>
      </c>
      <c r="L108" s="448">
        <v>78.1</v>
      </c>
      <c r="M108" s="177">
        <v>78.1</v>
      </c>
      <c r="O108" s="186">
        <f t="shared" si="6"/>
        <v>-78.1</v>
      </c>
      <c r="P108" s="186">
        <f t="shared" si="6"/>
        <v>0</v>
      </c>
      <c r="Q108" s="186">
        <f t="shared" si="7"/>
        <v>0</v>
      </c>
      <c r="R108" s="186">
        <f t="shared" si="7"/>
        <v>100</v>
      </c>
    </row>
    <row r="109" spans="1:18" ht="31.5" hidden="1">
      <c r="A109" s="343" t="s">
        <v>163</v>
      </c>
      <c r="B109" s="342"/>
      <c r="C109" s="356" t="s">
        <v>190</v>
      </c>
      <c r="D109" s="356" t="s">
        <v>190</v>
      </c>
      <c r="E109" s="356" t="s">
        <v>160</v>
      </c>
      <c r="F109" s="356" t="s">
        <v>169</v>
      </c>
      <c r="G109" s="356" t="s">
        <v>359</v>
      </c>
      <c r="H109" s="356" t="s">
        <v>152</v>
      </c>
      <c r="I109" s="363">
        <v>60</v>
      </c>
      <c r="J109" s="363">
        <v>60</v>
      </c>
      <c r="K109" s="363">
        <v>60</v>
      </c>
      <c r="L109" s="296">
        <v>60</v>
      </c>
      <c r="M109" s="179">
        <v>60</v>
      </c>
      <c r="O109" s="186">
        <f t="shared" si="6"/>
        <v>0</v>
      </c>
      <c r="P109" s="186">
        <f t="shared" si="6"/>
        <v>0</v>
      </c>
      <c r="Q109" s="186">
        <f t="shared" si="7"/>
        <v>100</v>
      </c>
      <c r="R109" s="186">
        <f t="shared" si="7"/>
        <v>100</v>
      </c>
    </row>
    <row r="110" spans="1:18" ht="15.75" hidden="1">
      <c r="A110" s="342" t="s">
        <v>164</v>
      </c>
      <c r="B110" s="343"/>
      <c r="C110" s="356" t="s">
        <v>190</v>
      </c>
      <c r="D110" s="356" t="s">
        <v>190</v>
      </c>
      <c r="E110" s="356" t="s">
        <v>160</v>
      </c>
      <c r="F110" s="356" t="s">
        <v>169</v>
      </c>
      <c r="G110" s="356" t="s">
        <v>359</v>
      </c>
      <c r="H110" s="356" t="s">
        <v>152</v>
      </c>
      <c r="I110" s="363">
        <v>18.1</v>
      </c>
      <c r="J110" s="363">
        <v>18.1</v>
      </c>
      <c r="K110" s="363">
        <v>18.1</v>
      </c>
      <c r="L110" s="296">
        <v>18.1</v>
      </c>
      <c r="M110" s="179">
        <v>18.1</v>
      </c>
      <c r="O110" s="186">
        <f t="shared" si="6"/>
        <v>0</v>
      </c>
      <c r="P110" s="186">
        <f t="shared" si="6"/>
        <v>0</v>
      </c>
      <c r="Q110" s="186">
        <f t="shared" si="7"/>
        <v>100</v>
      </c>
      <c r="R110" s="186">
        <f t="shared" si="7"/>
        <v>100</v>
      </c>
    </row>
    <row r="111" spans="1:18" ht="46.5" customHeight="1" hidden="1">
      <c r="A111" s="343" t="s">
        <v>165</v>
      </c>
      <c r="B111" s="342"/>
      <c r="C111" s="356" t="s">
        <v>190</v>
      </c>
      <c r="D111" s="356" t="s">
        <v>190</v>
      </c>
      <c r="E111" s="356" t="s">
        <v>160</v>
      </c>
      <c r="F111" s="356" t="s">
        <v>169</v>
      </c>
      <c r="G111" s="356" t="s">
        <v>359</v>
      </c>
      <c r="H111" s="356" t="s">
        <v>162</v>
      </c>
      <c r="I111" s="363">
        <v>0</v>
      </c>
      <c r="J111" s="363">
        <v>0.5</v>
      </c>
      <c r="K111" s="363">
        <v>0</v>
      </c>
      <c r="L111" s="296">
        <v>4.3</v>
      </c>
      <c r="M111" s="179">
        <v>4.3</v>
      </c>
      <c r="O111" s="186">
        <f t="shared" si="6"/>
        <v>-4.3</v>
      </c>
      <c r="P111" s="186">
        <f t="shared" si="6"/>
        <v>-3.8</v>
      </c>
      <c r="Q111" s="186">
        <f t="shared" si="7"/>
        <v>0</v>
      </c>
      <c r="R111" s="186">
        <f t="shared" si="7"/>
        <v>11.627906976744185</v>
      </c>
    </row>
    <row r="112" spans="1:18" s="9" customFormat="1" ht="47.25" hidden="1">
      <c r="A112" s="342" t="s">
        <v>257</v>
      </c>
      <c r="B112" s="358"/>
      <c r="C112" s="355" t="s">
        <v>190</v>
      </c>
      <c r="D112" s="356" t="s">
        <v>190</v>
      </c>
      <c r="E112" s="355" t="s">
        <v>169</v>
      </c>
      <c r="F112" s="355"/>
      <c r="G112" s="355"/>
      <c r="H112" s="355"/>
      <c r="I112" s="364">
        <f aca="true" t="shared" si="9" ref="I112:M114">I113</f>
        <v>0</v>
      </c>
      <c r="J112" s="364">
        <f t="shared" si="9"/>
        <v>0</v>
      </c>
      <c r="K112" s="364">
        <f t="shared" si="9"/>
        <v>0</v>
      </c>
      <c r="L112" s="450">
        <f t="shared" si="9"/>
        <v>15</v>
      </c>
      <c r="M112" s="180">
        <f t="shared" si="9"/>
        <v>15</v>
      </c>
      <c r="O112" s="186">
        <f t="shared" si="6"/>
        <v>-15</v>
      </c>
      <c r="P112" s="186">
        <f t="shared" si="6"/>
        <v>-15</v>
      </c>
      <c r="Q112" s="186">
        <f t="shared" si="7"/>
        <v>0</v>
      </c>
      <c r="R112" s="186">
        <f t="shared" si="7"/>
        <v>0</v>
      </c>
    </row>
    <row r="113" spans="1:18" ht="47.25" hidden="1">
      <c r="A113" s="346" t="s">
        <v>192</v>
      </c>
      <c r="B113" s="346"/>
      <c r="C113" s="373">
        <v>950</v>
      </c>
      <c r="D113" s="356" t="s">
        <v>190</v>
      </c>
      <c r="E113" s="374">
        <v>3</v>
      </c>
      <c r="F113" s="374">
        <v>14</v>
      </c>
      <c r="G113" s="375" t="s">
        <v>336</v>
      </c>
      <c r="H113" s="376" t="s">
        <v>336</v>
      </c>
      <c r="I113" s="359">
        <f t="shared" si="9"/>
        <v>0</v>
      </c>
      <c r="J113" s="359">
        <f t="shared" si="9"/>
        <v>0</v>
      </c>
      <c r="K113" s="359">
        <f t="shared" si="9"/>
        <v>0</v>
      </c>
      <c r="L113" s="448">
        <f t="shared" si="9"/>
        <v>15</v>
      </c>
      <c r="M113" s="177">
        <f t="shared" si="9"/>
        <v>15</v>
      </c>
      <c r="O113" s="186">
        <f t="shared" si="6"/>
        <v>-15</v>
      </c>
      <c r="P113" s="186">
        <f t="shared" si="6"/>
        <v>-15</v>
      </c>
      <c r="Q113" s="186">
        <f t="shared" si="7"/>
        <v>0</v>
      </c>
      <c r="R113" s="186">
        <f t="shared" si="7"/>
        <v>0</v>
      </c>
    </row>
    <row r="114" spans="1:18" ht="63" hidden="1">
      <c r="A114" s="346" t="s">
        <v>337</v>
      </c>
      <c r="B114" s="346"/>
      <c r="C114" s="373">
        <v>950</v>
      </c>
      <c r="D114" s="356" t="s">
        <v>190</v>
      </c>
      <c r="E114" s="374">
        <v>3</v>
      </c>
      <c r="F114" s="374">
        <v>14</v>
      </c>
      <c r="G114" s="375">
        <v>8600000000</v>
      </c>
      <c r="H114" s="376" t="s">
        <v>336</v>
      </c>
      <c r="I114" s="363">
        <f t="shared" si="9"/>
        <v>0</v>
      </c>
      <c r="J114" s="363">
        <f t="shared" si="9"/>
        <v>0</v>
      </c>
      <c r="K114" s="363">
        <f t="shared" si="9"/>
        <v>0</v>
      </c>
      <c r="L114" s="296">
        <f t="shared" si="9"/>
        <v>15</v>
      </c>
      <c r="M114" s="179">
        <f t="shared" si="9"/>
        <v>15</v>
      </c>
      <c r="O114" s="186">
        <f t="shared" si="6"/>
        <v>-15</v>
      </c>
      <c r="P114" s="186">
        <f t="shared" si="6"/>
        <v>-15</v>
      </c>
      <c r="Q114" s="186">
        <f t="shared" si="7"/>
        <v>0</v>
      </c>
      <c r="R114" s="186">
        <f t="shared" si="7"/>
        <v>0</v>
      </c>
    </row>
    <row r="115" spans="1:18" ht="110.25" hidden="1">
      <c r="A115" s="346" t="s">
        <v>338</v>
      </c>
      <c r="B115" s="346"/>
      <c r="C115" s="373">
        <v>950</v>
      </c>
      <c r="D115" s="356" t="s">
        <v>190</v>
      </c>
      <c r="E115" s="374">
        <v>3</v>
      </c>
      <c r="F115" s="374">
        <v>14</v>
      </c>
      <c r="G115" s="375">
        <v>8601000000</v>
      </c>
      <c r="H115" s="376" t="s">
        <v>336</v>
      </c>
      <c r="I115" s="363">
        <f>I116+I118+I120+I122</f>
        <v>0</v>
      </c>
      <c r="J115" s="363">
        <f>J116+J118+J120+J122</f>
        <v>0</v>
      </c>
      <c r="K115" s="363">
        <f>K116+K118+K120+K122</f>
        <v>0</v>
      </c>
      <c r="L115" s="296">
        <f>L116+L118+L120+L122</f>
        <v>15</v>
      </c>
      <c r="M115" s="179">
        <f>M116+M118+M120+M122</f>
        <v>15</v>
      </c>
      <c r="O115" s="186">
        <f t="shared" si="6"/>
        <v>-15</v>
      </c>
      <c r="P115" s="186">
        <f t="shared" si="6"/>
        <v>-15</v>
      </c>
      <c r="Q115" s="186">
        <f t="shared" si="7"/>
        <v>0</v>
      </c>
      <c r="R115" s="186">
        <f t="shared" si="7"/>
        <v>0</v>
      </c>
    </row>
    <row r="116" spans="1:18" ht="31.5" hidden="1">
      <c r="A116" s="346" t="s">
        <v>339</v>
      </c>
      <c r="B116" s="346"/>
      <c r="C116" s="373">
        <v>950</v>
      </c>
      <c r="D116" s="356" t="s">
        <v>190</v>
      </c>
      <c r="E116" s="374">
        <v>3</v>
      </c>
      <c r="F116" s="374">
        <v>14</v>
      </c>
      <c r="G116" s="375">
        <v>8601000001</v>
      </c>
      <c r="H116" s="376" t="s">
        <v>336</v>
      </c>
      <c r="I116" s="363">
        <f>I117</f>
        <v>0</v>
      </c>
      <c r="J116" s="363">
        <f>J117</f>
        <v>0</v>
      </c>
      <c r="K116" s="363">
        <f>K117</f>
        <v>0</v>
      </c>
      <c r="L116" s="296">
        <f>L117</f>
        <v>0</v>
      </c>
      <c r="M116" s="179">
        <f>M117</f>
        <v>0</v>
      </c>
      <c r="O116" s="186">
        <f t="shared" si="6"/>
        <v>0</v>
      </c>
      <c r="P116" s="186">
        <f t="shared" si="6"/>
        <v>0</v>
      </c>
      <c r="Q116" s="186" t="e">
        <f t="shared" si="7"/>
        <v>#DIV/0!</v>
      </c>
      <c r="R116" s="186" t="e">
        <f t="shared" si="7"/>
        <v>#DIV/0!</v>
      </c>
    </row>
    <row r="117" spans="1:18" ht="47.25" hidden="1">
      <c r="A117" s="346" t="s">
        <v>257</v>
      </c>
      <c r="B117" s="346"/>
      <c r="C117" s="373">
        <v>950</v>
      </c>
      <c r="D117" s="356" t="s">
        <v>190</v>
      </c>
      <c r="E117" s="374">
        <v>3</v>
      </c>
      <c r="F117" s="374">
        <v>14</v>
      </c>
      <c r="G117" s="375">
        <v>8601000001</v>
      </c>
      <c r="H117" s="376" t="s">
        <v>162</v>
      </c>
      <c r="I117" s="363"/>
      <c r="J117" s="363"/>
      <c r="K117" s="363"/>
      <c r="L117" s="296"/>
      <c r="M117" s="179"/>
      <c r="O117" s="186">
        <f t="shared" si="6"/>
        <v>0</v>
      </c>
      <c r="P117" s="186">
        <f t="shared" si="6"/>
        <v>0</v>
      </c>
      <c r="Q117" s="186" t="e">
        <f t="shared" si="7"/>
        <v>#DIV/0!</v>
      </c>
      <c r="R117" s="186" t="e">
        <f t="shared" si="7"/>
        <v>#DIV/0!</v>
      </c>
    </row>
    <row r="118" spans="1:18" ht="31.5" hidden="1">
      <c r="A118" s="346" t="s">
        <v>340</v>
      </c>
      <c r="B118" s="346"/>
      <c r="C118" s="373">
        <v>950</v>
      </c>
      <c r="D118" s="356" t="s">
        <v>190</v>
      </c>
      <c r="E118" s="374">
        <v>3</v>
      </c>
      <c r="F118" s="374">
        <v>14</v>
      </c>
      <c r="G118" s="375">
        <v>8601000002</v>
      </c>
      <c r="H118" s="376" t="s">
        <v>336</v>
      </c>
      <c r="I118" s="363">
        <f>I119</f>
        <v>0</v>
      </c>
      <c r="J118" s="363">
        <f>J119</f>
        <v>0</v>
      </c>
      <c r="K118" s="363">
        <f>K119</f>
        <v>0</v>
      </c>
      <c r="L118" s="296">
        <f>L119</f>
        <v>10</v>
      </c>
      <c r="M118" s="179">
        <f>M119</f>
        <v>10</v>
      </c>
      <c r="O118" s="186">
        <f t="shared" si="6"/>
        <v>-10</v>
      </c>
      <c r="P118" s="186">
        <f t="shared" si="6"/>
        <v>-10</v>
      </c>
      <c r="Q118" s="186">
        <f t="shared" si="7"/>
        <v>0</v>
      </c>
      <c r="R118" s="186">
        <f t="shared" si="7"/>
        <v>0</v>
      </c>
    </row>
    <row r="119" spans="1:18" ht="47.25" hidden="1">
      <c r="A119" s="346" t="s">
        <v>257</v>
      </c>
      <c r="B119" s="346"/>
      <c r="C119" s="373">
        <v>950</v>
      </c>
      <c r="D119" s="356" t="s">
        <v>190</v>
      </c>
      <c r="E119" s="374">
        <v>3</v>
      </c>
      <c r="F119" s="374">
        <v>14</v>
      </c>
      <c r="G119" s="375">
        <v>8601000002</v>
      </c>
      <c r="H119" s="376" t="s">
        <v>162</v>
      </c>
      <c r="I119" s="363">
        <v>0</v>
      </c>
      <c r="J119" s="363"/>
      <c r="K119" s="363">
        <v>0</v>
      </c>
      <c r="L119" s="296">
        <v>10</v>
      </c>
      <c r="M119" s="179">
        <v>10</v>
      </c>
      <c r="O119" s="186">
        <f t="shared" si="6"/>
        <v>-10</v>
      </c>
      <c r="P119" s="186">
        <f t="shared" si="6"/>
        <v>-10</v>
      </c>
      <c r="Q119" s="186">
        <f t="shared" si="7"/>
        <v>0</v>
      </c>
      <c r="R119" s="186">
        <f t="shared" si="7"/>
        <v>0</v>
      </c>
    </row>
    <row r="120" spans="1:18" ht="31.5" hidden="1">
      <c r="A120" s="346" t="s">
        <v>341</v>
      </c>
      <c r="B120" s="346"/>
      <c r="C120" s="373">
        <v>950</v>
      </c>
      <c r="D120" s="356" t="s">
        <v>190</v>
      </c>
      <c r="E120" s="374">
        <v>3</v>
      </c>
      <c r="F120" s="374">
        <v>14</v>
      </c>
      <c r="G120" s="375">
        <v>8601000003</v>
      </c>
      <c r="H120" s="376" t="s">
        <v>336</v>
      </c>
      <c r="I120" s="363">
        <f>I121</f>
        <v>0</v>
      </c>
      <c r="J120" s="363">
        <f>J121</f>
        <v>0</v>
      </c>
      <c r="K120" s="363">
        <f>K121</f>
        <v>0</v>
      </c>
      <c r="L120" s="296">
        <f>L121</f>
        <v>0</v>
      </c>
      <c r="M120" s="179">
        <f>M121</f>
        <v>0</v>
      </c>
      <c r="O120" s="186">
        <f t="shared" si="6"/>
        <v>0</v>
      </c>
      <c r="P120" s="186">
        <f t="shared" si="6"/>
        <v>0</v>
      </c>
      <c r="Q120" s="186" t="e">
        <f t="shared" si="7"/>
        <v>#DIV/0!</v>
      </c>
      <c r="R120" s="186" t="e">
        <f t="shared" si="7"/>
        <v>#DIV/0!</v>
      </c>
    </row>
    <row r="121" spans="1:18" ht="47.25" hidden="1">
      <c r="A121" s="346" t="s">
        <v>257</v>
      </c>
      <c r="B121" s="346"/>
      <c r="C121" s="373">
        <v>950</v>
      </c>
      <c r="D121" s="356" t="s">
        <v>190</v>
      </c>
      <c r="E121" s="374">
        <v>3</v>
      </c>
      <c r="F121" s="374">
        <v>14</v>
      </c>
      <c r="G121" s="375">
        <v>8601000003</v>
      </c>
      <c r="H121" s="376" t="s">
        <v>162</v>
      </c>
      <c r="I121" s="363"/>
      <c r="J121" s="363"/>
      <c r="K121" s="363"/>
      <c r="L121" s="296"/>
      <c r="M121" s="179"/>
      <c r="O121" s="186">
        <f t="shared" si="6"/>
        <v>0</v>
      </c>
      <c r="P121" s="186">
        <f t="shared" si="6"/>
        <v>0</v>
      </c>
      <c r="Q121" s="186" t="e">
        <f t="shared" si="7"/>
        <v>#DIV/0!</v>
      </c>
      <c r="R121" s="186" t="e">
        <f t="shared" si="7"/>
        <v>#DIV/0!</v>
      </c>
    </row>
    <row r="122" spans="1:18" ht="31.5" hidden="1">
      <c r="A122" s="346" t="s">
        <v>342</v>
      </c>
      <c r="B122" s="346"/>
      <c r="C122" s="373">
        <v>950</v>
      </c>
      <c r="D122" s="356" t="s">
        <v>190</v>
      </c>
      <c r="E122" s="374">
        <v>3</v>
      </c>
      <c r="F122" s="374">
        <v>14</v>
      </c>
      <c r="G122" s="375">
        <v>8601000004</v>
      </c>
      <c r="H122" s="376" t="s">
        <v>336</v>
      </c>
      <c r="I122" s="363">
        <f>I123</f>
        <v>0</v>
      </c>
      <c r="J122" s="363">
        <f>J123</f>
        <v>0</v>
      </c>
      <c r="K122" s="363">
        <f>K123</f>
        <v>0</v>
      </c>
      <c r="L122" s="296">
        <f>L123</f>
        <v>5</v>
      </c>
      <c r="M122" s="179">
        <f>M123</f>
        <v>5</v>
      </c>
      <c r="O122" s="186">
        <f t="shared" si="6"/>
        <v>-5</v>
      </c>
      <c r="P122" s="186">
        <f t="shared" si="6"/>
        <v>-5</v>
      </c>
      <c r="Q122" s="186">
        <f t="shared" si="7"/>
        <v>0</v>
      </c>
      <c r="R122" s="186">
        <f t="shared" si="7"/>
        <v>0</v>
      </c>
    </row>
    <row r="123" spans="1:18" ht="47.25" hidden="1">
      <c r="A123" s="346" t="s">
        <v>257</v>
      </c>
      <c r="B123" s="346"/>
      <c r="C123" s="373">
        <v>950</v>
      </c>
      <c r="D123" s="356" t="s">
        <v>190</v>
      </c>
      <c r="E123" s="374">
        <v>3</v>
      </c>
      <c r="F123" s="374">
        <v>14</v>
      </c>
      <c r="G123" s="375">
        <v>8601000004</v>
      </c>
      <c r="H123" s="376" t="s">
        <v>162</v>
      </c>
      <c r="I123" s="363">
        <v>0</v>
      </c>
      <c r="J123" s="363"/>
      <c r="K123" s="363">
        <v>0</v>
      </c>
      <c r="L123" s="296">
        <v>5</v>
      </c>
      <c r="M123" s="179">
        <v>5</v>
      </c>
      <c r="O123" s="186">
        <f t="shared" si="6"/>
        <v>-5</v>
      </c>
      <c r="P123" s="186">
        <f t="shared" si="6"/>
        <v>-5</v>
      </c>
      <c r="Q123" s="186">
        <f t="shared" si="7"/>
        <v>0</v>
      </c>
      <c r="R123" s="186">
        <f t="shared" si="7"/>
        <v>0</v>
      </c>
    </row>
    <row r="124" spans="1:18" ht="16.5" hidden="1" thickBot="1">
      <c r="A124" s="377" t="s">
        <v>171</v>
      </c>
      <c r="B124" s="378">
        <v>2</v>
      </c>
      <c r="C124" s="333">
        <v>950</v>
      </c>
      <c r="D124" s="356" t="s">
        <v>190</v>
      </c>
      <c r="E124" s="356" t="s">
        <v>160</v>
      </c>
      <c r="F124" s="356" t="s">
        <v>169</v>
      </c>
      <c r="G124" s="375">
        <v>200300000</v>
      </c>
      <c r="H124" s="376"/>
      <c r="I124" s="363">
        <f>I125</f>
        <v>0</v>
      </c>
      <c r="J124" s="363"/>
      <c r="K124" s="363">
        <f>K125</f>
        <v>0</v>
      </c>
      <c r="L124" s="296"/>
      <c r="M124" s="179"/>
      <c r="O124" s="186"/>
      <c r="P124" s="186"/>
      <c r="Q124" s="186"/>
      <c r="R124" s="186"/>
    </row>
    <row r="125" spans="1:18" ht="15.75" hidden="1">
      <c r="A125" s="379" t="s">
        <v>348</v>
      </c>
      <c r="B125" s="380">
        <v>2</v>
      </c>
      <c r="C125" s="381">
        <v>950</v>
      </c>
      <c r="D125" s="356" t="s">
        <v>190</v>
      </c>
      <c r="E125" s="382" t="s">
        <v>160</v>
      </c>
      <c r="F125" s="382" t="s">
        <v>169</v>
      </c>
      <c r="G125" s="383">
        <v>200320190</v>
      </c>
      <c r="H125" s="384"/>
      <c r="I125" s="363">
        <f>I126</f>
        <v>0</v>
      </c>
      <c r="J125" s="363"/>
      <c r="K125" s="363">
        <f>K126</f>
        <v>0</v>
      </c>
      <c r="L125" s="296"/>
      <c r="M125" s="179"/>
      <c r="O125" s="186"/>
      <c r="P125" s="186"/>
      <c r="Q125" s="186"/>
      <c r="R125" s="186"/>
    </row>
    <row r="126" spans="1:18" ht="75" customHeight="1" hidden="1">
      <c r="A126" s="335" t="s">
        <v>151</v>
      </c>
      <c r="B126" s="386">
        <v>2</v>
      </c>
      <c r="C126" s="336">
        <v>950</v>
      </c>
      <c r="D126" s="356" t="s">
        <v>190</v>
      </c>
      <c r="E126" s="356" t="s">
        <v>160</v>
      </c>
      <c r="F126" s="356" t="s">
        <v>169</v>
      </c>
      <c r="G126" s="375">
        <v>200320190</v>
      </c>
      <c r="H126" s="376">
        <v>100</v>
      </c>
      <c r="I126" s="363">
        <v>0</v>
      </c>
      <c r="J126" s="363"/>
      <c r="K126" s="363">
        <v>0</v>
      </c>
      <c r="L126" s="296"/>
      <c r="M126" s="179"/>
      <c r="O126" s="186"/>
      <c r="P126" s="186"/>
      <c r="Q126" s="186"/>
      <c r="R126" s="186"/>
    </row>
    <row r="127" spans="1:18" ht="47.25" hidden="1">
      <c r="A127" s="387" t="s">
        <v>335</v>
      </c>
      <c r="B127" s="388"/>
      <c r="C127" s="389"/>
      <c r="D127" s="356" t="s">
        <v>190</v>
      </c>
      <c r="E127" s="356" t="s">
        <v>169</v>
      </c>
      <c r="F127" s="390"/>
      <c r="G127" s="390"/>
      <c r="H127" s="390"/>
      <c r="I127" s="391">
        <f>I128</f>
        <v>0</v>
      </c>
      <c r="J127" s="363"/>
      <c r="K127" s="391">
        <f>K128</f>
        <v>0</v>
      </c>
      <c r="L127" s="296"/>
      <c r="M127" s="179"/>
      <c r="O127" s="186"/>
      <c r="P127" s="186"/>
      <c r="Q127" s="186"/>
      <c r="R127" s="186"/>
    </row>
    <row r="128" spans="1:18" ht="47.25" hidden="1">
      <c r="A128" s="335" t="s">
        <v>553</v>
      </c>
      <c r="B128" s="393"/>
      <c r="C128" s="373"/>
      <c r="D128" s="356" t="s">
        <v>190</v>
      </c>
      <c r="E128" s="356" t="s">
        <v>169</v>
      </c>
      <c r="F128" s="394">
        <v>14</v>
      </c>
      <c r="G128" s="394">
        <v>2400000000</v>
      </c>
      <c r="H128" s="390"/>
      <c r="I128" s="395">
        <f>I129</f>
        <v>0</v>
      </c>
      <c r="J128" s="363"/>
      <c r="K128" s="395">
        <f>K129</f>
        <v>0</v>
      </c>
      <c r="L128" s="296"/>
      <c r="M128" s="179"/>
      <c r="O128" s="186"/>
      <c r="P128" s="186"/>
      <c r="Q128" s="186"/>
      <c r="R128" s="186"/>
    </row>
    <row r="129" spans="1:18" ht="24" customHeight="1" hidden="1">
      <c r="A129" s="335" t="s">
        <v>554</v>
      </c>
      <c r="B129" s="393"/>
      <c r="C129" s="373"/>
      <c r="D129" s="356" t="s">
        <v>190</v>
      </c>
      <c r="E129" s="356" t="s">
        <v>169</v>
      </c>
      <c r="F129" s="394">
        <v>14</v>
      </c>
      <c r="G129" s="394">
        <v>2400100000</v>
      </c>
      <c r="H129" s="396"/>
      <c r="I129" s="397">
        <f>I130</f>
        <v>0</v>
      </c>
      <c r="J129" s="363"/>
      <c r="K129" s="397">
        <f>K130</f>
        <v>0</v>
      </c>
      <c r="L129" s="296"/>
      <c r="M129" s="179"/>
      <c r="O129" s="186"/>
      <c r="P129" s="186"/>
      <c r="Q129" s="186"/>
      <c r="R129" s="186"/>
    </row>
    <row r="130" spans="1:18" ht="31.5" hidden="1">
      <c r="A130" s="335" t="s">
        <v>153</v>
      </c>
      <c r="B130" s="393"/>
      <c r="C130" s="373"/>
      <c r="D130" s="356" t="s">
        <v>190</v>
      </c>
      <c r="E130" s="356" t="s">
        <v>169</v>
      </c>
      <c r="F130" s="394">
        <v>14</v>
      </c>
      <c r="G130" s="394">
        <v>2400110610</v>
      </c>
      <c r="H130" s="394">
        <v>200</v>
      </c>
      <c r="I130" s="397">
        <v>0</v>
      </c>
      <c r="J130" s="363"/>
      <c r="K130" s="397">
        <v>0</v>
      </c>
      <c r="L130" s="296"/>
      <c r="M130" s="179"/>
      <c r="O130" s="186"/>
      <c r="P130" s="186"/>
      <c r="Q130" s="186"/>
      <c r="R130" s="186"/>
    </row>
    <row r="131" spans="1:18" ht="15.75" hidden="1">
      <c r="A131" s="388"/>
      <c r="B131" s="346"/>
      <c r="C131" s="373"/>
      <c r="D131" s="356" t="s">
        <v>190</v>
      </c>
      <c r="E131" s="374"/>
      <c r="F131" s="398"/>
      <c r="G131" s="399"/>
      <c r="H131" s="400"/>
      <c r="I131" s="363"/>
      <c r="J131" s="363"/>
      <c r="K131" s="363"/>
      <c r="L131" s="296"/>
      <c r="M131" s="179"/>
      <c r="O131" s="186"/>
      <c r="P131" s="186"/>
      <c r="Q131" s="186"/>
      <c r="R131" s="186"/>
    </row>
    <row r="132" spans="1:18" ht="15.75" hidden="1">
      <c r="A132" s="346"/>
      <c r="B132" s="346"/>
      <c r="C132" s="373"/>
      <c r="D132" s="356" t="s">
        <v>190</v>
      </c>
      <c r="E132" s="374"/>
      <c r="F132" s="374"/>
      <c r="G132" s="375"/>
      <c r="H132" s="376"/>
      <c r="I132" s="363"/>
      <c r="J132" s="363"/>
      <c r="K132" s="363"/>
      <c r="L132" s="296"/>
      <c r="M132" s="179"/>
      <c r="O132" s="186"/>
      <c r="P132" s="186"/>
      <c r="Q132" s="186"/>
      <c r="R132" s="186"/>
    </row>
    <row r="133" spans="1:18" s="9" customFormat="1" ht="18" customHeight="1">
      <c r="A133" s="358" t="s">
        <v>12</v>
      </c>
      <c r="B133" s="358"/>
      <c r="C133" s="355" t="s">
        <v>190</v>
      </c>
      <c r="D133" s="356" t="s">
        <v>190</v>
      </c>
      <c r="E133" s="355" t="s">
        <v>170</v>
      </c>
      <c r="F133" s="355"/>
      <c r="G133" s="355"/>
      <c r="H133" s="355"/>
      <c r="I133" s="357">
        <f>I134+I140+I153</f>
        <v>815.78</v>
      </c>
      <c r="J133" s="357">
        <f>J134+J140+J153</f>
        <v>944.5</v>
      </c>
      <c r="K133" s="357">
        <f>K134+K140+K153</f>
        <v>881.1</v>
      </c>
      <c r="L133" s="447">
        <f>L134+L140+L153</f>
        <v>811.9000000000001</v>
      </c>
      <c r="M133" s="176">
        <f>M134+M140+M153</f>
        <v>843.5</v>
      </c>
      <c r="O133" s="186">
        <f t="shared" si="6"/>
        <v>3.8799999999998818</v>
      </c>
      <c r="P133" s="186">
        <f t="shared" si="6"/>
        <v>101</v>
      </c>
      <c r="Q133" s="186">
        <f t="shared" si="7"/>
        <v>100.47789136593175</v>
      </c>
      <c r="R133" s="186">
        <f t="shared" si="7"/>
        <v>111.97391819798459</v>
      </c>
    </row>
    <row r="134" spans="1:18" ht="15.75" hidden="1">
      <c r="A134" s="343" t="s">
        <v>76</v>
      </c>
      <c r="B134" s="343"/>
      <c r="C134" s="356" t="s">
        <v>190</v>
      </c>
      <c r="D134" s="356" t="s">
        <v>190</v>
      </c>
      <c r="E134" s="356" t="s">
        <v>170</v>
      </c>
      <c r="F134" s="356" t="s">
        <v>159</v>
      </c>
      <c r="G134" s="356"/>
      <c r="H134" s="356"/>
      <c r="I134" s="359">
        <v>0</v>
      </c>
      <c r="J134" s="359">
        <v>0</v>
      </c>
      <c r="K134" s="359">
        <v>0</v>
      </c>
      <c r="L134" s="448">
        <v>64.7</v>
      </c>
      <c r="M134" s="177">
        <v>64.7</v>
      </c>
      <c r="O134" s="186">
        <f t="shared" si="6"/>
        <v>-64.7</v>
      </c>
      <c r="P134" s="186">
        <f t="shared" si="6"/>
        <v>-64.7</v>
      </c>
      <c r="Q134" s="186">
        <f t="shared" si="7"/>
        <v>0</v>
      </c>
      <c r="R134" s="186">
        <f t="shared" si="7"/>
        <v>0</v>
      </c>
    </row>
    <row r="135" spans="1:18" ht="47.25" hidden="1">
      <c r="A135" s="343" t="s">
        <v>40</v>
      </c>
      <c r="B135" s="343"/>
      <c r="C135" s="356" t="s">
        <v>190</v>
      </c>
      <c r="D135" s="356" t="s">
        <v>190</v>
      </c>
      <c r="E135" s="356" t="s">
        <v>170</v>
      </c>
      <c r="F135" s="356" t="s">
        <v>159</v>
      </c>
      <c r="G135" s="355" t="s">
        <v>355</v>
      </c>
      <c r="H135" s="356"/>
      <c r="I135" s="359">
        <v>0</v>
      </c>
      <c r="J135" s="359">
        <v>0</v>
      </c>
      <c r="K135" s="359">
        <v>0</v>
      </c>
      <c r="L135" s="448">
        <v>64.7</v>
      </c>
      <c r="M135" s="177">
        <v>64.7</v>
      </c>
      <c r="O135" s="186">
        <f t="shared" si="6"/>
        <v>-64.7</v>
      </c>
      <c r="P135" s="186">
        <f t="shared" si="6"/>
        <v>-64.7</v>
      </c>
      <c r="Q135" s="186">
        <f t="shared" si="7"/>
        <v>0</v>
      </c>
      <c r="R135" s="186">
        <f t="shared" si="7"/>
        <v>0</v>
      </c>
    </row>
    <row r="136" spans="1:18" ht="36" customHeight="1" hidden="1">
      <c r="A136" s="361" t="s">
        <v>70</v>
      </c>
      <c r="B136" s="361"/>
      <c r="C136" s="356" t="s">
        <v>190</v>
      </c>
      <c r="D136" s="356" t="s">
        <v>190</v>
      </c>
      <c r="E136" s="356" t="s">
        <v>170</v>
      </c>
      <c r="F136" s="356" t="s">
        <v>159</v>
      </c>
      <c r="G136" s="356" t="s">
        <v>356</v>
      </c>
      <c r="H136" s="356"/>
      <c r="I136" s="359">
        <f>I137</f>
        <v>0</v>
      </c>
      <c r="J136" s="359">
        <f>J137</f>
        <v>0</v>
      </c>
      <c r="K136" s="359">
        <f>K137</f>
        <v>0</v>
      </c>
      <c r="L136" s="448">
        <f>L137</f>
        <v>64.7</v>
      </c>
      <c r="M136" s="177">
        <f>M137</f>
        <v>64.7</v>
      </c>
      <c r="O136" s="186">
        <f t="shared" si="6"/>
        <v>-64.7</v>
      </c>
      <c r="P136" s="186">
        <f t="shared" si="6"/>
        <v>-64.7</v>
      </c>
      <c r="Q136" s="186">
        <f t="shared" si="7"/>
        <v>0</v>
      </c>
      <c r="R136" s="186">
        <f t="shared" si="7"/>
        <v>0</v>
      </c>
    </row>
    <row r="137" spans="1:18" ht="47.25" hidden="1">
      <c r="A137" s="343" t="s">
        <v>72</v>
      </c>
      <c r="B137" s="343"/>
      <c r="C137" s="356" t="s">
        <v>190</v>
      </c>
      <c r="D137" s="356" t="s">
        <v>190</v>
      </c>
      <c r="E137" s="356" t="s">
        <v>170</v>
      </c>
      <c r="F137" s="356" t="s">
        <v>159</v>
      </c>
      <c r="G137" s="356" t="s">
        <v>107</v>
      </c>
      <c r="H137" s="356"/>
      <c r="I137" s="363">
        <v>0</v>
      </c>
      <c r="J137" s="363">
        <v>0</v>
      </c>
      <c r="K137" s="363">
        <v>0</v>
      </c>
      <c r="L137" s="296">
        <v>64.7</v>
      </c>
      <c r="M137" s="179">
        <v>64.7</v>
      </c>
      <c r="O137" s="186">
        <f t="shared" si="6"/>
        <v>-64.7</v>
      </c>
      <c r="P137" s="186">
        <f t="shared" si="6"/>
        <v>-64.7</v>
      </c>
      <c r="Q137" s="186">
        <f t="shared" si="7"/>
        <v>0</v>
      </c>
      <c r="R137" s="186">
        <f t="shared" si="7"/>
        <v>0</v>
      </c>
    </row>
    <row r="138" spans="1:18" ht="94.5" hidden="1">
      <c r="A138" s="343" t="s">
        <v>151</v>
      </c>
      <c r="B138" s="343"/>
      <c r="C138" s="356" t="s">
        <v>190</v>
      </c>
      <c r="D138" s="356" t="s">
        <v>190</v>
      </c>
      <c r="E138" s="356" t="s">
        <v>170</v>
      </c>
      <c r="F138" s="356" t="s">
        <v>159</v>
      </c>
      <c r="G138" s="356" t="s">
        <v>107</v>
      </c>
      <c r="H138" s="356" t="s">
        <v>152</v>
      </c>
      <c r="I138" s="359">
        <v>0</v>
      </c>
      <c r="J138" s="359">
        <v>0</v>
      </c>
      <c r="K138" s="359">
        <v>0</v>
      </c>
      <c r="L138" s="448">
        <v>61.6</v>
      </c>
      <c r="M138" s="177">
        <v>61.6</v>
      </c>
      <c r="O138" s="186">
        <f t="shared" si="6"/>
        <v>-61.6</v>
      </c>
      <c r="P138" s="186">
        <f t="shared" si="6"/>
        <v>-61.6</v>
      </c>
      <c r="Q138" s="186">
        <f t="shared" si="7"/>
        <v>0</v>
      </c>
      <c r="R138" s="186">
        <f t="shared" si="7"/>
        <v>0</v>
      </c>
    </row>
    <row r="139" spans="1:18" ht="47.25" hidden="1">
      <c r="A139" s="342" t="s">
        <v>257</v>
      </c>
      <c r="B139" s="342"/>
      <c r="C139" s="356" t="s">
        <v>190</v>
      </c>
      <c r="D139" s="356" t="s">
        <v>190</v>
      </c>
      <c r="E139" s="356" t="s">
        <v>170</v>
      </c>
      <c r="F139" s="356" t="s">
        <v>159</v>
      </c>
      <c r="G139" s="356" t="s">
        <v>107</v>
      </c>
      <c r="H139" s="356" t="s">
        <v>162</v>
      </c>
      <c r="I139" s="359">
        <v>0</v>
      </c>
      <c r="J139" s="359">
        <v>0</v>
      </c>
      <c r="K139" s="359">
        <v>0</v>
      </c>
      <c r="L139" s="448">
        <v>3.1</v>
      </c>
      <c r="M139" s="177">
        <v>3.1</v>
      </c>
      <c r="O139" s="186">
        <f t="shared" si="6"/>
        <v>-3.1</v>
      </c>
      <c r="P139" s="186">
        <f t="shared" si="6"/>
        <v>-3.1</v>
      </c>
      <c r="Q139" s="186">
        <f t="shared" si="7"/>
        <v>0</v>
      </c>
      <c r="R139" s="186">
        <f t="shared" si="7"/>
        <v>0</v>
      </c>
    </row>
    <row r="140" spans="1:18" s="9" customFormat="1" ht="15.75">
      <c r="A140" s="344" t="s">
        <v>50</v>
      </c>
      <c r="B140" s="344"/>
      <c r="C140" s="355" t="s">
        <v>190</v>
      </c>
      <c r="D140" s="356" t="s">
        <v>190</v>
      </c>
      <c r="E140" s="355" t="s">
        <v>170</v>
      </c>
      <c r="F140" s="355" t="s">
        <v>202</v>
      </c>
      <c r="G140" s="355"/>
      <c r="H140" s="355"/>
      <c r="I140" s="364">
        <f>I145+I141</f>
        <v>815.78</v>
      </c>
      <c r="J140" s="364">
        <f>J145</f>
        <v>931.5</v>
      </c>
      <c r="K140" s="364">
        <f>K145+K141</f>
        <v>881.1</v>
      </c>
      <c r="L140" s="450">
        <f>L145</f>
        <v>737.2</v>
      </c>
      <c r="M140" s="180">
        <f>M145</f>
        <v>768.8</v>
      </c>
      <c r="O140" s="186">
        <f t="shared" si="6"/>
        <v>78.57999999999993</v>
      </c>
      <c r="P140" s="186">
        <f t="shared" si="6"/>
        <v>162.70000000000005</v>
      </c>
      <c r="Q140" s="186">
        <f t="shared" si="7"/>
        <v>110.65925122083557</v>
      </c>
      <c r="R140" s="186">
        <f t="shared" si="7"/>
        <v>121.16285119667015</v>
      </c>
    </row>
    <row r="141" spans="1:18" s="9" customFormat="1" ht="31.5" hidden="1">
      <c r="A141" s="340" t="s">
        <v>555</v>
      </c>
      <c r="B141" s="403"/>
      <c r="C141" s="355"/>
      <c r="D141" s="356" t="s">
        <v>190</v>
      </c>
      <c r="E141" s="356" t="s">
        <v>170</v>
      </c>
      <c r="F141" s="356" t="s">
        <v>202</v>
      </c>
      <c r="G141" s="336">
        <v>3100000000</v>
      </c>
      <c r="H141" s="336"/>
      <c r="I141" s="395">
        <f>I142</f>
        <v>0</v>
      </c>
      <c r="J141" s="364"/>
      <c r="K141" s="395">
        <f>K142</f>
        <v>0</v>
      </c>
      <c r="L141" s="450"/>
      <c r="M141" s="180"/>
      <c r="O141" s="186"/>
      <c r="P141" s="186"/>
      <c r="Q141" s="186"/>
      <c r="R141" s="186"/>
    </row>
    <row r="142" spans="1:18" s="9" customFormat="1" ht="33" customHeight="1" hidden="1">
      <c r="A142" s="340" t="s">
        <v>556</v>
      </c>
      <c r="B142" s="403"/>
      <c r="C142" s="355"/>
      <c r="D142" s="356" t="s">
        <v>190</v>
      </c>
      <c r="E142" s="356" t="s">
        <v>170</v>
      </c>
      <c r="F142" s="356" t="s">
        <v>202</v>
      </c>
      <c r="G142" s="336">
        <v>3100100000</v>
      </c>
      <c r="H142" s="336"/>
      <c r="I142" s="395">
        <f>I143</f>
        <v>0</v>
      </c>
      <c r="J142" s="364"/>
      <c r="K142" s="395">
        <f>K143</f>
        <v>0</v>
      </c>
      <c r="L142" s="450"/>
      <c r="M142" s="180"/>
      <c r="O142" s="186"/>
      <c r="P142" s="186"/>
      <c r="Q142" s="186"/>
      <c r="R142" s="186"/>
    </row>
    <row r="143" spans="1:18" s="9" customFormat="1" ht="63" hidden="1">
      <c r="A143" s="340" t="s">
        <v>557</v>
      </c>
      <c r="B143" s="403"/>
      <c r="C143" s="355"/>
      <c r="D143" s="356" t="s">
        <v>190</v>
      </c>
      <c r="E143" s="356" t="s">
        <v>170</v>
      </c>
      <c r="F143" s="356" t="s">
        <v>202</v>
      </c>
      <c r="G143" s="336">
        <v>3100110810</v>
      </c>
      <c r="H143" s="336"/>
      <c r="I143" s="395">
        <f>I144</f>
        <v>0</v>
      </c>
      <c r="J143" s="364"/>
      <c r="K143" s="395">
        <f>K144</f>
        <v>0</v>
      </c>
      <c r="L143" s="450"/>
      <c r="M143" s="180"/>
      <c r="O143" s="186"/>
      <c r="P143" s="186"/>
      <c r="Q143" s="186"/>
      <c r="R143" s="186"/>
    </row>
    <row r="144" spans="1:18" s="9" customFormat="1" ht="47.25" hidden="1">
      <c r="A144" s="343" t="s">
        <v>257</v>
      </c>
      <c r="B144" s="403"/>
      <c r="C144" s="355"/>
      <c r="D144" s="356" t="s">
        <v>190</v>
      </c>
      <c r="E144" s="356" t="s">
        <v>170</v>
      </c>
      <c r="F144" s="356" t="s">
        <v>202</v>
      </c>
      <c r="G144" s="336">
        <v>3100110810</v>
      </c>
      <c r="H144" s="405">
        <v>200</v>
      </c>
      <c r="I144" s="395">
        <v>0</v>
      </c>
      <c r="J144" s="364"/>
      <c r="K144" s="395">
        <v>0</v>
      </c>
      <c r="L144" s="450"/>
      <c r="M144" s="180"/>
      <c r="O144" s="186"/>
      <c r="P144" s="186"/>
      <c r="Q144" s="186"/>
      <c r="R144" s="186"/>
    </row>
    <row r="145" spans="1:18" ht="48" customHeight="1">
      <c r="A145" s="407" t="s">
        <v>523</v>
      </c>
      <c r="B145" s="346"/>
      <c r="C145" s="373">
        <v>950</v>
      </c>
      <c r="D145" s="356" t="s">
        <v>190</v>
      </c>
      <c r="E145" s="374">
        <v>4</v>
      </c>
      <c r="F145" s="374">
        <v>9</v>
      </c>
      <c r="G145" s="399" t="s">
        <v>334</v>
      </c>
      <c r="H145" s="400" t="s">
        <v>336</v>
      </c>
      <c r="I145" s="363">
        <f>I147</f>
        <v>815.78</v>
      </c>
      <c r="J145" s="363">
        <f>J146</f>
        <v>931.5</v>
      </c>
      <c r="K145" s="363">
        <f>K147</f>
        <v>881.1</v>
      </c>
      <c r="L145" s="296">
        <f aca="true" t="shared" si="10" ref="L145:M147">L146</f>
        <v>737.2</v>
      </c>
      <c r="M145" s="179">
        <f t="shared" si="10"/>
        <v>768.8</v>
      </c>
      <c r="O145" s="186">
        <f t="shared" si="6"/>
        <v>78.57999999999993</v>
      </c>
      <c r="P145" s="186">
        <f t="shared" si="6"/>
        <v>162.70000000000005</v>
      </c>
      <c r="Q145" s="186">
        <f t="shared" si="7"/>
        <v>110.65925122083557</v>
      </c>
      <c r="R145" s="186">
        <f t="shared" si="7"/>
        <v>121.16285119667015</v>
      </c>
    </row>
    <row r="146" spans="1:18" ht="75" customHeight="1" hidden="1">
      <c r="A146" s="346" t="s">
        <v>31</v>
      </c>
      <c r="B146" s="346"/>
      <c r="C146" s="373">
        <v>950</v>
      </c>
      <c r="D146" s="356" t="s">
        <v>190</v>
      </c>
      <c r="E146" s="374">
        <v>4</v>
      </c>
      <c r="F146" s="374">
        <v>9</v>
      </c>
      <c r="G146" s="375">
        <v>8900500000</v>
      </c>
      <c r="H146" s="376" t="s">
        <v>336</v>
      </c>
      <c r="I146" s="363">
        <v>0</v>
      </c>
      <c r="J146" s="363">
        <f>J147+J149+J151</f>
        <v>931.5</v>
      </c>
      <c r="K146" s="363">
        <v>0</v>
      </c>
      <c r="L146" s="296">
        <f t="shared" si="10"/>
        <v>737.2</v>
      </c>
      <c r="M146" s="179">
        <f t="shared" si="10"/>
        <v>768.8</v>
      </c>
      <c r="O146" s="186">
        <f t="shared" si="6"/>
        <v>-737.2</v>
      </c>
      <c r="P146" s="186">
        <f t="shared" si="6"/>
        <v>162.70000000000005</v>
      </c>
      <c r="Q146" s="186">
        <f t="shared" si="7"/>
        <v>0</v>
      </c>
      <c r="R146" s="186">
        <f t="shared" si="7"/>
        <v>121.16285119667015</v>
      </c>
    </row>
    <row r="147" spans="1:18" ht="30" customHeight="1">
      <c r="A147" s="346" t="s">
        <v>62</v>
      </c>
      <c r="B147" s="346"/>
      <c r="C147" s="373">
        <v>950</v>
      </c>
      <c r="D147" s="356" t="s">
        <v>190</v>
      </c>
      <c r="E147" s="374">
        <v>4</v>
      </c>
      <c r="F147" s="374">
        <v>9</v>
      </c>
      <c r="G147" s="375">
        <v>8900100000</v>
      </c>
      <c r="H147" s="376"/>
      <c r="I147" s="363">
        <f>I148</f>
        <v>815.78</v>
      </c>
      <c r="J147" s="363">
        <f>J148</f>
        <v>931.5</v>
      </c>
      <c r="K147" s="363">
        <f>K148</f>
        <v>881.1</v>
      </c>
      <c r="L147" s="296">
        <f t="shared" si="10"/>
        <v>737.2</v>
      </c>
      <c r="M147" s="179">
        <f t="shared" si="10"/>
        <v>768.8</v>
      </c>
      <c r="O147" s="186">
        <f t="shared" si="6"/>
        <v>78.57999999999993</v>
      </c>
      <c r="P147" s="186">
        <f t="shared" si="6"/>
        <v>162.70000000000005</v>
      </c>
      <c r="Q147" s="186">
        <f t="shared" si="7"/>
        <v>110.65925122083557</v>
      </c>
      <c r="R147" s="186">
        <f t="shared" si="7"/>
        <v>121.16285119667015</v>
      </c>
    </row>
    <row r="148" spans="1:18" ht="31.5">
      <c r="A148" s="346" t="s">
        <v>558</v>
      </c>
      <c r="B148" s="346"/>
      <c r="C148" s="373">
        <v>950</v>
      </c>
      <c r="D148" s="356" t="s">
        <v>190</v>
      </c>
      <c r="E148" s="374">
        <v>4</v>
      </c>
      <c r="F148" s="374">
        <v>9</v>
      </c>
      <c r="G148" s="375">
        <v>8900189001</v>
      </c>
      <c r="H148" s="376"/>
      <c r="I148" s="359">
        <f>I149</f>
        <v>815.78</v>
      </c>
      <c r="J148" s="359">
        <v>931.5</v>
      </c>
      <c r="K148" s="359">
        <f>K149</f>
        <v>881.1</v>
      </c>
      <c r="L148" s="448">
        <v>737.2</v>
      </c>
      <c r="M148" s="177">
        <v>768.8</v>
      </c>
      <c r="O148" s="186">
        <f t="shared" si="6"/>
        <v>78.57999999999993</v>
      </c>
      <c r="P148" s="186">
        <f t="shared" si="6"/>
        <v>162.70000000000005</v>
      </c>
      <c r="Q148" s="186">
        <f t="shared" si="7"/>
        <v>110.65925122083557</v>
      </c>
      <c r="R148" s="186">
        <f t="shared" si="7"/>
        <v>121.16285119667015</v>
      </c>
    </row>
    <row r="149" spans="1:18" ht="47.25">
      <c r="A149" s="343" t="s">
        <v>257</v>
      </c>
      <c r="B149" s="346"/>
      <c r="C149" s="373">
        <v>950</v>
      </c>
      <c r="D149" s="356" t="s">
        <v>190</v>
      </c>
      <c r="E149" s="374">
        <v>4</v>
      </c>
      <c r="F149" s="374">
        <v>9</v>
      </c>
      <c r="G149" s="375">
        <v>8900189001</v>
      </c>
      <c r="H149" s="376">
        <v>200</v>
      </c>
      <c r="I149" s="357">
        <v>815.78</v>
      </c>
      <c r="J149" s="357">
        <f>J150</f>
        <v>0</v>
      </c>
      <c r="K149" s="357">
        <v>881.1</v>
      </c>
      <c r="L149" s="447">
        <f>L150</f>
        <v>0</v>
      </c>
      <c r="M149" s="176">
        <f>M150</f>
        <v>0</v>
      </c>
      <c r="O149" s="186">
        <f t="shared" si="6"/>
        <v>815.78</v>
      </c>
      <c r="P149" s="186">
        <f t="shared" si="6"/>
        <v>0</v>
      </c>
      <c r="Q149" s="186" t="e">
        <f t="shared" si="7"/>
        <v>#DIV/0!</v>
      </c>
      <c r="R149" s="186" t="e">
        <f t="shared" si="7"/>
        <v>#DIV/0!</v>
      </c>
    </row>
    <row r="150" spans="1:18" ht="47.25" hidden="1">
      <c r="A150" s="346" t="s">
        <v>257</v>
      </c>
      <c r="B150" s="346"/>
      <c r="C150" s="373">
        <v>950</v>
      </c>
      <c r="D150" s="356" t="s">
        <v>190</v>
      </c>
      <c r="E150" s="374">
        <v>4</v>
      </c>
      <c r="F150" s="374">
        <v>9</v>
      </c>
      <c r="G150" s="375" t="s">
        <v>343</v>
      </c>
      <c r="H150" s="376" t="s">
        <v>162</v>
      </c>
      <c r="I150" s="359">
        <v>0</v>
      </c>
      <c r="J150" s="359">
        <v>0</v>
      </c>
      <c r="K150" s="359">
        <v>0</v>
      </c>
      <c r="L150" s="448"/>
      <c r="M150" s="177"/>
      <c r="O150" s="186">
        <f t="shared" si="6"/>
        <v>0</v>
      </c>
      <c r="P150" s="186">
        <f t="shared" si="6"/>
        <v>0</v>
      </c>
      <c r="Q150" s="186" t="e">
        <f t="shared" si="7"/>
        <v>#DIV/0!</v>
      </c>
      <c r="R150" s="186" t="e">
        <f t="shared" si="7"/>
        <v>#DIV/0!</v>
      </c>
    </row>
    <row r="151" spans="1:18" ht="15.75" hidden="1">
      <c r="A151" s="99" t="s">
        <v>344</v>
      </c>
      <c r="B151" s="99"/>
      <c r="C151" s="373">
        <v>950</v>
      </c>
      <c r="D151" s="356" t="s">
        <v>190</v>
      </c>
      <c r="E151" s="374">
        <v>4</v>
      </c>
      <c r="F151" s="374">
        <v>9</v>
      </c>
      <c r="G151" s="375" t="s">
        <v>261</v>
      </c>
      <c r="H151" s="376"/>
      <c r="I151" s="359">
        <f>I152</f>
        <v>0</v>
      </c>
      <c r="J151" s="359">
        <f>J152</f>
        <v>0</v>
      </c>
      <c r="K151" s="359">
        <f>K152</f>
        <v>0</v>
      </c>
      <c r="L151" s="448"/>
      <c r="M151" s="177"/>
      <c r="O151" s="186"/>
      <c r="P151" s="186"/>
      <c r="Q151" s="186"/>
      <c r="R151" s="186"/>
    </row>
    <row r="152" spans="1:18" ht="47.25" hidden="1">
      <c r="A152" s="346" t="s">
        <v>257</v>
      </c>
      <c r="B152" s="346"/>
      <c r="C152" s="373">
        <v>950</v>
      </c>
      <c r="D152" s="356" t="s">
        <v>190</v>
      </c>
      <c r="E152" s="374">
        <v>4</v>
      </c>
      <c r="F152" s="374">
        <v>9</v>
      </c>
      <c r="G152" s="375" t="s">
        <v>261</v>
      </c>
      <c r="H152" s="376">
        <v>200</v>
      </c>
      <c r="I152" s="359">
        <v>0</v>
      </c>
      <c r="J152" s="359">
        <v>0</v>
      </c>
      <c r="K152" s="359">
        <v>0</v>
      </c>
      <c r="L152" s="448"/>
      <c r="M152" s="177"/>
      <c r="O152" s="186"/>
      <c r="P152" s="186"/>
      <c r="Q152" s="186"/>
      <c r="R152" s="186"/>
    </row>
    <row r="153" spans="1:18" s="9" customFormat="1" ht="18" customHeight="1" hidden="1">
      <c r="A153" s="358" t="s">
        <v>57</v>
      </c>
      <c r="B153" s="358"/>
      <c r="C153" s="355" t="s">
        <v>190</v>
      </c>
      <c r="D153" s="356" t="s">
        <v>190</v>
      </c>
      <c r="E153" s="355" t="s">
        <v>170</v>
      </c>
      <c r="F153" s="355" t="s">
        <v>186</v>
      </c>
      <c r="G153" s="355"/>
      <c r="H153" s="355"/>
      <c r="I153" s="364">
        <f>I154</f>
        <v>0</v>
      </c>
      <c r="J153" s="364">
        <f>J154</f>
        <v>13</v>
      </c>
      <c r="K153" s="364">
        <f>K154</f>
        <v>0</v>
      </c>
      <c r="L153" s="450">
        <f>L154</f>
        <v>10</v>
      </c>
      <c r="M153" s="180">
        <f>M154</f>
        <v>10</v>
      </c>
      <c r="O153" s="186">
        <f t="shared" si="6"/>
        <v>-10</v>
      </c>
      <c r="P153" s="186">
        <f t="shared" si="6"/>
        <v>3</v>
      </c>
      <c r="Q153" s="186">
        <f t="shared" si="7"/>
        <v>0</v>
      </c>
      <c r="R153" s="186">
        <f t="shared" si="7"/>
        <v>130</v>
      </c>
    </row>
    <row r="154" spans="1:18" ht="51" customHeight="1" hidden="1">
      <c r="A154" s="340" t="s">
        <v>561</v>
      </c>
      <c r="B154" s="358"/>
      <c r="C154" s="355" t="s">
        <v>190</v>
      </c>
      <c r="D154" s="356" t="s">
        <v>190</v>
      </c>
      <c r="E154" s="355" t="s">
        <v>170</v>
      </c>
      <c r="F154" s="355" t="s">
        <v>186</v>
      </c>
      <c r="G154" s="355" t="s">
        <v>321</v>
      </c>
      <c r="H154" s="355"/>
      <c r="I154" s="364">
        <f>I155+I158</f>
        <v>0</v>
      </c>
      <c r="J154" s="364">
        <f>J155+J158</f>
        <v>13</v>
      </c>
      <c r="K154" s="364">
        <f>K155+K158</f>
        <v>0</v>
      </c>
      <c r="L154" s="450">
        <f>L155+L158</f>
        <v>10</v>
      </c>
      <c r="M154" s="180">
        <f>M155+M158</f>
        <v>10</v>
      </c>
      <c r="O154" s="186">
        <f t="shared" si="6"/>
        <v>-10</v>
      </c>
      <c r="P154" s="186">
        <f t="shared" si="6"/>
        <v>3</v>
      </c>
      <c r="Q154" s="186">
        <f t="shared" si="7"/>
        <v>0</v>
      </c>
      <c r="R154" s="186">
        <f t="shared" si="7"/>
        <v>130</v>
      </c>
    </row>
    <row r="155" spans="1:18" ht="35.25" customHeight="1" hidden="1">
      <c r="A155" s="340" t="s">
        <v>236</v>
      </c>
      <c r="B155" s="343"/>
      <c r="C155" s="356" t="s">
        <v>190</v>
      </c>
      <c r="D155" s="356" t="s">
        <v>190</v>
      </c>
      <c r="E155" s="356" t="s">
        <v>170</v>
      </c>
      <c r="F155" s="356" t="s">
        <v>186</v>
      </c>
      <c r="G155" s="356" t="s">
        <v>562</v>
      </c>
      <c r="H155" s="356"/>
      <c r="I155" s="363">
        <f>I156</f>
        <v>0</v>
      </c>
      <c r="J155" s="363">
        <f>J156</f>
        <v>13</v>
      </c>
      <c r="K155" s="363">
        <f>K156</f>
        <v>0</v>
      </c>
      <c r="L155" s="296">
        <f>L156</f>
        <v>10</v>
      </c>
      <c r="M155" s="179">
        <f>M156</f>
        <v>10</v>
      </c>
      <c r="O155" s="186">
        <f t="shared" si="6"/>
        <v>-10</v>
      </c>
      <c r="P155" s="186">
        <f t="shared" si="6"/>
        <v>3</v>
      </c>
      <c r="Q155" s="186">
        <f t="shared" si="7"/>
        <v>0</v>
      </c>
      <c r="R155" s="186">
        <f t="shared" si="7"/>
        <v>130</v>
      </c>
    </row>
    <row r="156" spans="1:18" ht="15" customHeight="1" hidden="1">
      <c r="A156" s="340" t="s">
        <v>559</v>
      </c>
      <c r="B156" s="343"/>
      <c r="C156" s="356" t="s">
        <v>190</v>
      </c>
      <c r="D156" s="356" t="s">
        <v>190</v>
      </c>
      <c r="E156" s="356" t="s">
        <v>170</v>
      </c>
      <c r="F156" s="356" t="s">
        <v>186</v>
      </c>
      <c r="G156" s="356" t="s">
        <v>563</v>
      </c>
      <c r="H156" s="356"/>
      <c r="I156" s="363">
        <v>0</v>
      </c>
      <c r="J156" s="363">
        <v>13</v>
      </c>
      <c r="K156" s="363">
        <v>0</v>
      </c>
      <c r="L156" s="296">
        <v>10</v>
      </c>
      <c r="M156" s="179">
        <v>10</v>
      </c>
      <c r="O156" s="186">
        <f t="shared" si="6"/>
        <v>-10</v>
      </c>
      <c r="P156" s="186">
        <f t="shared" si="6"/>
        <v>3</v>
      </c>
      <c r="Q156" s="186">
        <f t="shared" si="7"/>
        <v>0</v>
      </c>
      <c r="R156" s="186">
        <f t="shared" si="7"/>
        <v>130</v>
      </c>
    </row>
    <row r="157" spans="1:18" ht="40.5" customHeight="1" hidden="1">
      <c r="A157" s="371" t="s">
        <v>257</v>
      </c>
      <c r="B157" s="343"/>
      <c r="C157" s="356" t="s">
        <v>190</v>
      </c>
      <c r="D157" s="356" t="s">
        <v>190</v>
      </c>
      <c r="E157" s="356" t="s">
        <v>170</v>
      </c>
      <c r="F157" s="356" t="s">
        <v>186</v>
      </c>
      <c r="G157" s="356" t="s">
        <v>563</v>
      </c>
      <c r="H157" s="356" t="s">
        <v>162</v>
      </c>
      <c r="I157" s="363">
        <v>0</v>
      </c>
      <c r="J157" s="363">
        <f>J158</f>
        <v>0</v>
      </c>
      <c r="K157" s="363">
        <v>0</v>
      </c>
      <c r="L157" s="296">
        <f>L158</f>
        <v>0</v>
      </c>
      <c r="M157" s="179">
        <f>M158</f>
        <v>0</v>
      </c>
      <c r="O157" s="186">
        <f t="shared" si="6"/>
        <v>0</v>
      </c>
      <c r="P157" s="186">
        <f t="shared" si="6"/>
        <v>0</v>
      </c>
      <c r="Q157" s="186" t="e">
        <f t="shared" si="7"/>
        <v>#DIV/0!</v>
      </c>
      <c r="R157" s="186" t="e">
        <f t="shared" si="7"/>
        <v>#DIV/0!</v>
      </c>
    </row>
    <row r="158" spans="1:18" ht="31.5" hidden="1">
      <c r="A158" s="343" t="s">
        <v>153</v>
      </c>
      <c r="B158" s="343"/>
      <c r="C158" s="356" t="s">
        <v>190</v>
      </c>
      <c r="D158" s="356" t="s">
        <v>190</v>
      </c>
      <c r="E158" s="356" t="s">
        <v>170</v>
      </c>
      <c r="F158" s="356" t="s">
        <v>186</v>
      </c>
      <c r="G158" s="356" t="s">
        <v>322</v>
      </c>
      <c r="H158" s="356" t="s">
        <v>560</v>
      </c>
      <c r="I158" s="360"/>
      <c r="J158" s="360"/>
      <c r="K158" s="360"/>
      <c r="L158" s="449"/>
      <c r="M158" s="178"/>
      <c r="O158" s="186">
        <f t="shared" si="6"/>
        <v>0</v>
      </c>
      <c r="P158" s="186">
        <f t="shared" si="6"/>
        <v>0</v>
      </c>
      <c r="Q158" s="186" t="e">
        <f t="shared" si="7"/>
        <v>#DIV/0!</v>
      </c>
      <c r="R158" s="186" t="e">
        <f t="shared" si="7"/>
        <v>#DIV/0!</v>
      </c>
    </row>
    <row r="159" spans="1:18" s="9" customFormat="1" ht="16.5" customHeight="1">
      <c r="A159" s="344" t="s">
        <v>11</v>
      </c>
      <c r="B159" s="344"/>
      <c r="C159" s="355" t="s">
        <v>190</v>
      </c>
      <c r="D159" s="356" t="s">
        <v>190</v>
      </c>
      <c r="E159" s="355" t="s">
        <v>193</v>
      </c>
      <c r="F159" s="355"/>
      <c r="G159" s="355"/>
      <c r="H159" s="355"/>
      <c r="I159" s="364">
        <f>I160+I169+I179</f>
        <v>6984.2300000000005</v>
      </c>
      <c r="J159" s="364">
        <f>J160+J169+J179</f>
        <v>132.5</v>
      </c>
      <c r="K159" s="364">
        <f>K160+K169+K179</f>
        <v>1244.05</v>
      </c>
      <c r="L159" s="450">
        <f>L160+L169+L179</f>
        <v>100</v>
      </c>
      <c r="M159" s="180">
        <f>M160+M169+M179</f>
        <v>100</v>
      </c>
      <c r="O159" s="186">
        <f t="shared" si="6"/>
        <v>6884.2300000000005</v>
      </c>
      <c r="P159" s="186">
        <f t="shared" si="6"/>
        <v>32.5</v>
      </c>
      <c r="Q159" s="186">
        <f t="shared" si="7"/>
        <v>6984.2300000000005</v>
      </c>
      <c r="R159" s="186">
        <f t="shared" si="7"/>
        <v>132.5</v>
      </c>
    </row>
    <row r="160" spans="1:18" ht="15.75" hidden="1">
      <c r="A160" s="358" t="s">
        <v>194</v>
      </c>
      <c r="B160" s="358"/>
      <c r="C160" s="355" t="s">
        <v>190</v>
      </c>
      <c r="D160" s="356" t="s">
        <v>190</v>
      </c>
      <c r="E160" s="355" t="s">
        <v>193</v>
      </c>
      <c r="F160" s="355" t="s">
        <v>159</v>
      </c>
      <c r="G160" s="355"/>
      <c r="H160" s="355"/>
      <c r="I160" s="364">
        <f>I161+I166</f>
        <v>0</v>
      </c>
      <c r="J160" s="364">
        <f>J161+J166</f>
        <v>0</v>
      </c>
      <c r="K160" s="364">
        <f>K161+K166</f>
        <v>0</v>
      </c>
      <c r="L160" s="450">
        <f>L161+L166</f>
        <v>0</v>
      </c>
      <c r="M160" s="180">
        <f>M161+M166</f>
        <v>0</v>
      </c>
      <c r="O160" s="186">
        <f t="shared" si="6"/>
        <v>0</v>
      </c>
      <c r="P160" s="186">
        <f t="shared" si="6"/>
        <v>0</v>
      </c>
      <c r="Q160" s="186" t="e">
        <f t="shared" si="7"/>
        <v>#DIV/0!</v>
      </c>
      <c r="R160" s="186" t="e">
        <f t="shared" si="7"/>
        <v>#DIV/0!</v>
      </c>
    </row>
    <row r="161" spans="1:18" ht="15.75" hidden="1">
      <c r="A161" s="344" t="s">
        <v>11</v>
      </c>
      <c r="B161" s="344"/>
      <c r="C161" s="355" t="s">
        <v>190</v>
      </c>
      <c r="D161" s="356" t="s">
        <v>190</v>
      </c>
      <c r="E161" s="355" t="s">
        <v>193</v>
      </c>
      <c r="F161" s="355" t="s">
        <v>159</v>
      </c>
      <c r="G161" s="356" t="s">
        <v>323</v>
      </c>
      <c r="H161" s="355"/>
      <c r="I161" s="364">
        <f>I162+I164</f>
        <v>0</v>
      </c>
      <c r="J161" s="364">
        <f>J162+J164</f>
        <v>0</v>
      </c>
      <c r="K161" s="364">
        <f>K162+K164</f>
        <v>0</v>
      </c>
      <c r="L161" s="450">
        <f>L162+L164</f>
        <v>0</v>
      </c>
      <c r="M161" s="180">
        <f>M162+M164</f>
        <v>0</v>
      </c>
      <c r="O161" s="186">
        <f t="shared" si="6"/>
        <v>0</v>
      </c>
      <c r="P161" s="186">
        <f t="shared" si="6"/>
        <v>0</v>
      </c>
      <c r="Q161" s="186" t="e">
        <f t="shared" si="7"/>
        <v>#DIV/0!</v>
      </c>
      <c r="R161" s="186" t="e">
        <f t="shared" si="7"/>
        <v>#DIV/0!</v>
      </c>
    </row>
    <row r="162" spans="1:18" ht="63" hidden="1">
      <c r="A162" s="343" t="s">
        <v>324</v>
      </c>
      <c r="B162" s="343"/>
      <c r="C162" s="356" t="s">
        <v>190</v>
      </c>
      <c r="D162" s="356" t="s">
        <v>190</v>
      </c>
      <c r="E162" s="356" t="s">
        <v>193</v>
      </c>
      <c r="F162" s="356" t="s">
        <v>159</v>
      </c>
      <c r="G162" s="356" t="s">
        <v>325</v>
      </c>
      <c r="H162" s="355"/>
      <c r="I162" s="363">
        <f>I163</f>
        <v>0</v>
      </c>
      <c r="J162" s="363">
        <f>J163</f>
        <v>0</v>
      </c>
      <c r="K162" s="363">
        <f>K163</f>
        <v>0</v>
      </c>
      <c r="L162" s="296">
        <f>L163</f>
        <v>0</v>
      </c>
      <c r="M162" s="179">
        <f>M163</f>
        <v>0</v>
      </c>
      <c r="O162" s="186">
        <f t="shared" si="6"/>
        <v>0</v>
      </c>
      <c r="P162" s="186">
        <f t="shared" si="6"/>
        <v>0</v>
      </c>
      <c r="Q162" s="186" t="e">
        <f t="shared" si="7"/>
        <v>#DIV/0!</v>
      </c>
      <c r="R162" s="186" t="e">
        <f t="shared" si="7"/>
        <v>#DIV/0!</v>
      </c>
    </row>
    <row r="163" spans="1:18" ht="39.75" customHeight="1" hidden="1">
      <c r="A163" s="361" t="s">
        <v>71</v>
      </c>
      <c r="B163" s="361"/>
      <c r="C163" s="356" t="s">
        <v>190</v>
      </c>
      <c r="D163" s="356" t="s">
        <v>190</v>
      </c>
      <c r="E163" s="356" t="s">
        <v>193</v>
      </c>
      <c r="F163" s="356" t="s">
        <v>159</v>
      </c>
      <c r="G163" s="356" t="s">
        <v>325</v>
      </c>
      <c r="H163" s="356" t="s">
        <v>228</v>
      </c>
      <c r="I163" s="409"/>
      <c r="J163" s="409"/>
      <c r="K163" s="409"/>
      <c r="L163" s="454"/>
      <c r="M163" s="187"/>
      <c r="O163" s="186">
        <f t="shared" si="6"/>
        <v>0</v>
      </c>
      <c r="P163" s="186">
        <f t="shared" si="6"/>
        <v>0</v>
      </c>
      <c r="Q163" s="186" t="e">
        <f t="shared" si="7"/>
        <v>#DIV/0!</v>
      </c>
      <c r="R163" s="186" t="e">
        <f t="shared" si="7"/>
        <v>#DIV/0!</v>
      </c>
    </row>
    <row r="164" spans="1:18" ht="20.25" customHeight="1" hidden="1">
      <c r="A164" s="343" t="s">
        <v>263</v>
      </c>
      <c r="B164" s="343"/>
      <c r="C164" s="356" t="s">
        <v>190</v>
      </c>
      <c r="D164" s="356" t="s">
        <v>190</v>
      </c>
      <c r="E164" s="356" t="s">
        <v>193</v>
      </c>
      <c r="F164" s="356" t="s">
        <v>159</v>
      </c>
      <c r="G164" s="356" t="s">
        <v>264</v>
      </c>
      <c r="H164" s="356"/>
      <c r="I164" s="409">
        <f>I165</f>
        <v>0</v>
      </c>
      <c r="J164" s="409">
        <f>J165</f>
        <v>0</v>
      </c>
      <c r="K164" s="409">
        <f>K165</f>
        <v>0</v>
      </c>
      <c r="L164" s="454">
        <f>L165</f>
        <v>0</v>
      </c>
      <c r="M164" s="187">
        <f>M165</f>
        <v>0</v>
      </c>
      <c r="O164" s="186">
        <f t="shared" si="6"/>
        <v>0</v>
      </c>
      <c r="P164" s="186">
        <f t="shared" si="6"/>
        <v>0</v>
      </c>
      <c r="Q164" s="186" t="e">
        <f t="shared" si="7"/>
        <v>#DIV/0!</v>
      </c>
      <c r="R164" s="186" t="e">
        <f t="shared" si="7"/>
        <v>#DIV/0!</v>
      </c>
    </row>
    <row r="165" spans="1:18" ht="39.75" customHeight="1" hidden="1">
      <c r="A165" s="343" t="s">
        <v>257</v>
      </c>
      <c r="B165" s="343"/>
      <c r="C165" s="356" t="s">
        <v>190</v>
      </c>
      <c r="D165" s="356" t="s">
        <v>190</v>
      </c>
      <c r="E165" s="356" t="s">
        <v>193</v>
      </c>
      <c r="F165" s="356" t="s">
        <v>159</v>
      </c>
      <c r="G165" s="356" t="s">
        <v>264</v>
      </c>
      <c r="H165" s="356" t="s">
        <v>162</v>
      </c>
      <c r="I165" s="409"/>
      <c r="J165" s="409"/>
      <c r="K165" s="409"/>
      <c r="L165" s="454"/>
      <c r="M165" s="187"/>
      <c r="O165" s="186">
        <f t="shared" si="6"/>
        <v>0</v>
      </c>
      <c r="P165" s="186">
        <f t="shared" si="6"/>
        <v>0</v>
      </c>
      <c r="Q165" s="186" t="e">
        <f t="shared" si="7"/>
        <v>#DIV/0!</v>
      </c>
      <c r="R165" s="186" t="e">
        <f t="shared" si="7"/>
        <v>#DIV/0!</v>
      </c>
    </row>
    <row r="166" spans="1:18" ht="43.5" customHeight="1" hidden="1">
      <c r="A166" s="66" t="s">
        <v>281</v>
      </c>
      <c r="B166" s="410"/>
      <c r="C166" s="411" t="s">
        <v>190</v>
      </c>
      <c r="D166" s="356" t="s">
        <v>190</v>
      </c>
      <c r="E166" s="411" t="s">
        <v>193</v>
      </c>
      <c r="F166" s="411" t="s">
        <v>159</v>
      </c>
      <c r="G166" s="412" t="s">
        <v>358</v>
      </c>
      <c r="H166" s="411"/>
      <c r="I166" s="363">
        <f>I168</f>
        <v>0</v>
      </c>
      <c r="J166" s="363">
        <f>J168</f>
        <v>0</v>
      </c>
      <c r="K166" s="363">
        <f>K168</f>
        <v>0</v>
      </c>
      <c r="L166" s="455">
        <f>L168</f>
        <v>0</v>
      </c>
      <c r="M166" s="188">
        <f>M168</f>
        <v>0</v>
      </c>
      <c r="O166" s="186">
        <f t="shared" si="6"/>
        <v>0</v>
      </c>
      <c r="P166" s="186">
        <f t="shared" si="6"/>
        <v>0</v>
      </c>
      <c r="Q166" s="186" t="e">
        <f t="shared" si="7"/>
        <v>#DIV/0!</v>
      </c>
      <c r="R166" s="186" t="e">
        <f t="shared" si="7"/>
        <v>#DIV/0!</v>
      </c>
    </row>
    <row r="167" spans="1:18" ht="63" hidden="1">
      <c r="A167" s="66" t="s">
        <v>281</v>
      </c>
      <c r="B167" s="66"/>
      <c r="C167" s="356" t="s">
        <v>190</v>
      </c>
      <c r="D167" s="356" t="s">
        <v>190</v>
      </c>
      <c r="E167" s="356" t="s">
        <v>193</v>
      </c>
      <c r="F167" s="356" t="s">
        <v>159</v>
      </c>
      <c r="G167" s="413" t="s">
        <v>39</v>
      </c>
      <c r="H167" s="356"/>
      <c r="I167" s="363">
        <f>I168</f>
        <v>0</v>
      </c>
      <c r="J167" s="363">
        <f>J168</f>
        <v>0</v>
      </c>
      <c r="K167" s="363">
        <f>K168</f>
        <v>0</v>
      </c>
      <c r="L167" s="296">
        <f>L168</f>
        <v>0</v>
      </c>
      <c r="M167" s="179">
        <f>M168</f>
        <v>0</v>
      </c>
      <c r="O167" s="186">
        <f t="shared" si="6"/>
        <v>0</v>
      </c>
      <c r="P167" s="186">
        <f t="shared" si="6"/>
        <v>0</v>
      </c>
      <c r="Q167" s="186" t="e">
        <f t="shared" si="7"/>
        <v>#DIV/0!</v>
      </c>
      <c r="R167" s="186" t="e">
        <f t="shared" si="7"/>
        <v>#DIV/0!</v>
      </c>
    </row>
    <row r="168" spans="1:18" ht="47.25" hidden="1">
      <c r="A168" s="414" t="s">
        <v>229</v>
      </c>
      <c r="B168" s="414"/>
      <c r="C168" s="356" t="s">
        <v>190</v>
      </c>
      <c r="D168" s="356" t="s">
        <v>190</v>
      </c>
      <c r="E168" s="356" t="s">
        <v>193</v>
      </c>
      <c r="F168" s="356" t="s">
        <v>159</v>
      </c>
      <c r="G168" s="413" t="s">
        <v>39</v>
      </c>
      <c r="H168" s="356" t="s">
        <v>228</v>
      </c>
      <c r="I168" s="363"/>
      <c r="J168" s="363"/>
      <c r="K168" s="363"/>
      <c r="L168" s="296"/>
      <c r="M168" s="179"/>
      <c r="O168" s="186">
        <f t="shared" si="6"/>
        <v>0</v>
      </c>
      <c r="P168" s="186">
        <f t="shared" si="6"/>
        <v>0</v>
      </c>
      <c r="Q168" s="186" t="e">
        <f t="shared" si="7"/>
        <v>#DIV/0!</v>
      </c>
      <c r="R168" s="186" t="e">
        <f t="shared" si="7"/>
        <v>#DIV/0!</v>
      </c>
    </row>
    <row r="169" spans="1:18" s="9" customFormat="1" ht="15.75">
      <c r="A169" s="358" t="s">
        <v>195</v>
      </c>
      <c r="B169" s="358"/>
      <c r="C169" s="355" t="s">
        <v>190</v>
      </c>
      <c r="D169" s="356" t="s">
        <v>190</v>
      </c>
      <c r="E169" s="355" t="s">
        <v>193</v>
      </c>
      <c r="F169" s="355" t="s">
        <v>160</v>
      </c>
      <c r="G169" s="355"/>
      <c r="H169" s="355"/>
      <c r="I169" s="364">
        <f>I172</f>
        <v>358</v>
      </c>
      <c r="J169" s="364">
        <f>J172</f>
        <v>125</v>
      </c>
      <c r="K169" s="364">
        <f>K172</f>
        <v>392</v>
      </c>
      <c r="L169" s="450">
        <f aca="true" t="shared" si="11" ref="L169:M177">L170</f>
        <v>100</v>
      </c>
      <c r="M169" s="180">
        <f t="shared" si="11"/>
        <v>100</v>
      </c>
      <c r="O169" s="186">
        <f t="shared" si="6"/>
        <v>258</v>
      </c>
      <c r="P169" s="186">
        <f t="shared" si="6"/>
        <v>25</v>
      </c>
      <c r="Q169" s="186">
        <f t="shared" si="7"/>
        <v>358</v>
      </c>
      <c r="R169" s="186">
        <f t="shared" si="7"/>
        <v>125</v>
      </c>
    </row>
    <row r="170" spans="1:18" ht="16.5" customHeight="1" hidden="1">
      <c r="A170" s="344" t="s">
        <v>11</v>
      </c>
      <c r="B170" s="344"/>
      <c r="C170" s="355" t="s">
        <v>190</v>
      </c>
      <c r="D170" s="356" t="s">
        <v>190</v>
      </c>
      <c r="E170" s="355" t="s">
        <v>193</v>
      </c>
      <c r="F170" s="355" t="s">
        <v>160</v>
      </c>
      <c r="G170" s="356" t="s">
        <v>323</v>
      </c>
      <c r="H170" s="356"/>
      <c r="I170" s="363">
        <f>I171</f>
        <v>358</v>
      </c>
      <c r="J170" s="363">
        <f>J171</f>
        <v>0</v>
      </c>
      <c r="K170" s="363">
        <f>K171</f>
        <v>392</v>
      </c>
      <c r="L170" s="296">
        <f t="shared" si="11"/>
        <v>100</v>
      </c>
      <c r="M170" s="179">
        <f t="shared" si="11"/>
        <v>100</v>
      </c>
      <c r="O170" s="186">
        <f t="shared" si="6"/>
        <v>258</v>
      </c>
      <c r="P170" s="186">
        <f t="shared" si="6"/>
        <v>-100</v>
      </c>
      <c r="Q170" s="186">
        <f t="shared" si="7"/>
        <v>358</v>
      </c>
      <c r="R170" s="186">
        <f t="shared" si="7"/>
        <v>0</v>
      </c>
    </row>
    <row r="171" spans="1:18" ht="15.75" hidden="1">
      <c r="A171" s="358" t="s">
        <v>195</v>
      </c>
      <c r="B171" s="358"/>
      <c r="C171" s="355" t="s">
        <v>190</v>
      </c>
      <c r="D171" s="356" t="s">
        <v>190</v>
      </c>
      <c r="E171" s="355" t="s">
        <v>193</v>
      </c>
      <c r="F171" s="355" t="s">
        <v>160</v>
      </c>
      <c r="G171" s="355"/>
      <c r="H171" s="355"/>
      <c r="I171" s="364">
        <f>I175</f>
        <v>358</v>
      </c>
      <c r="J171" s="364">
        <f>J175</f>
        <v>0</v>
      </c>
      <c r="K171" s="364">
        <f>K175</f>
        <v>392</v>
      </c>
      <c r="L171" s="450">
        <f>L175</f>
        <v>100</v>
      </c>
      <c r="M171" s="180">
        <f>M175</f>
        <v>100</v>
      </c>
      <c r="O171" s="186">
        <f t="shared" si="6"/>
        <v>258</v>
      </c>
      <c r="P171" s="186">
        <f t="shared" si="6"/>
        <v>-100</v>
      </c>
      <c r="Q171" s="186">
        <f t="shared" si="7"/>
        <v>358</v>
      </c>
      <c r="R171" s="186">
        <f t="shared" si="7"/>
        <v>0</v>
      </c>
    </row>
    <row r="172" spans="1:18" ht="31.5">
      <c r="A172" s="343" t="s">
        <v>564</v>
      </c>
      <c r="B172" s="358"/>
      <c r="C172" s="355" t="s">
        <v>190</v>
      </c>
      <c r="D172" s="356" t="s">
        <v>190</v>
      </c>
      <c r="E172" s="374">
        <v>5</v>
      </c>
      <c r="F172" s="374">
        <v>2</v>
      </c>
      <c r="G172" s="415">
        <v>3500000000</v>
      </c>
      <c r="H172" s="416"/>
      <c r="I172" s="364">
        <f aca="true" t="shared" si="12" ref="I172:K173">I173</f>
        <v>358</v>
      </c>
      <c r="J172" s="364">
        <f t="shared" si="12"/>
        <v>125</v>
      </c>
      <c r="K172" s="364">
        <f t="shared" si="12"/>
        <v>392</v>
      </c>
      <c r="L172" s="450"/>
      <c r="M172" s="180"/>
      <c r="O172" s="186"/>
      <c r="P172" s="186"/>
      <c r="Q172" s="186"/>
      <c r="R172" s="186"/>
    </row>
    <row r="173" spans="1:18" ht="28.5" customHeight="1">
      <c r="A173" s="340" t="s">
        <v>565</v>
      </c>
      <c r="B173" s="358"/>
      <c r="C173" s="355" t="s">
        <v>190</v>
      </c>
      <c r="D173" s="356" t="s">
        <v>190</v>
      </c>
      <c r="E173" s="374">
        <v>5</v>
      </c>
      <c r="F173" s="374">
        <v>2</v>
      </c>
      <c r="G173" s="415">
        <v>3500200000</v>
      </c>
      <c r="H173" s="416"/>
      <c r="I173" s="364">
        <f t="shared" si="12"/>
        <v>358</v>
      </c>
      <c r="J173" s="364">
        <f t="shared" si="12"/>
        <v>125</v>
      </c>
      <c r="K173" s="364">
        <f t="shared" si="12"/>
        <v>392</v>
      </c>
      <c r="L173" s="450"/>
      <c r="M173" s="180"/>
      <c r="O173" s="186"/>
      <c r="P173" s="186"/>
      <c r="Q173" s="186"/>
      <c r="R173" s="186"/>
    </row>
    <row r="174" spans="1:18" ht="18.75" customHeight="1">
      <c r="A174" s="340" t="s">
        <v>566</v>
      </c>
      <c r="B174" s="358"/>
      <c r="C174" s="355" t="s">
        <v>190</v>
      </c>
      <c r="D174" s="356" t="s">
        <v>190</v>
      </c>
      <c r="E174" s="374">
        <v>5</v>
      </c>
      <c r="F174" s="374">
        <v>2</v>
      </c>
      <c r="G174" s="415">
        <v>3500211200</v>
      </c>
      <c r="H174" s="416"/>
      <c r="I174" s="364">
        <f>I175</f>
        <v>358</v>
      </c>
      <c r="J174" s="364">
        <v>125</v>
      </c>
      <c r="K174" s="364">
        <f>K175</f>
        <v>392</v>
      </c>
      <c r="L174" s="450"/>
      <c r="M174" s="180"/>
      <c r="O174" s="186"/>
      <c r="P174" s="186"/>
      <c r="Q174" s="186"/>
      <c r="R174" s="186"/>
    </row>
    <row r="175" spans="1:18" ht="47.25">
      <c r="A175" s="343" t="s">
        <v>257</v>
      </c>
      <c r="B175" s="346"/>
      <c r="C175" s="373">
        <v>950</v>
      </c>
      <c r="D175" s="356" t="s">
        <v>190</v>
      </c>
      <c r="E175" s="374">
        <v>5</v>
      </c>
      <c r="F175" s="374">
        <v>2</v>
      </c>
      <c r="G175" s="415">
        <v>3500211200</v>
      </c>
      <c r="H175" s="376">
        <v>200</v>
      </c>
      <c r="I175" s="359">
        <v>358</v>
      </c>
      <c r="J175" s="359">
        <f>J176</f>
        <v>0</v>
      </c>
      <c r="K175" s="359">
        <v>392</v>
      </c>
      <c r="L175" s="448">
        <f t="shared" si="11"/>
        <v>100</v>
      </c>
      <c r="M175" s="177">
        <f t="shared" si="11"/>
        <v>100</v>
      </c>
      <c r="O175" s="186">
        <f aca="true" t="shared" si="13" ref="O175:P264">I175-L175</f>
        <v>258</v>
      </c>
      <c r="P175" s="186">
        <f t="shared" si="13"/>
        <v>-100</v>
      </c>
      <c r="Q175" s="186">
        <f aca="true" t="shared" si="14" ref="Q175:R264">I175/L175*100</f>
        <v>358</v>
      </c>
      <c r="R175" s="186">
        <f t="shared" si="14"/>
        <v>0</v>
      </c>
    </row>
    <row r="176" spans="1:18" ht="94.5" hidden="1">
      <c r="A176" s="346" t="s">
        <v>273</v>
      </c>
      <c r="B176" s="346"/>
      <c r="C176" s="373">
        <v>950</v>
      </c>
      <c r="D176" s="356" t="s">
        <v>190</v>
      </c>
      <c r="E176" s="374">
        <v>5</v>
      </c>
      <c r="F176" s="374">
        <v>2</v>
      </c>
      <c r="G176" s="375">
        <v>8801000000</v>
      </c>
      <c r="H176" s="376" t="s">
        <v>336</v>
      </c>
      <c r="I176" s="360">
        <f>I177</f>
        <v>0</v>
      </c>
      <c r="J176" s="360">
        <f>J177</f>
        <v>0</v>
      </c>
      <c r="K176" s="360">
        <f>K177</f>
        <v>0</v>
      </c>
      <c r="L176" s="449">
        <f t="shared" si="11"/>
        <v>100</v>
      </c>
      <c r="M176" s="178">
        <f t="shared" si="11"/>
        <v>100</v>
      </c>
      <c r="O176" s="186">
        <f t="shared" si="13"/>
        <v>-100</v>
      </c>
      <c r="P176" s="186">
        <f t="shared" si="13"/>
        <v>-100</v>
      </c>
      <c r="Q176" s="186">
        <f t="shared" si="14"/>
        <v>0</v>
      </c>
      <c r="R176" s="186">
        <f t="shared" si="14"/>
        <v>0</v>
      </c>
    </row>
    <row r="177" spans="1:18" ht="15.75" hidden="1">
      <c r="A177" s="346" t="s">
        <v>345</v>
      </c>
      <c r="B177" s="346"/>
      <c r="C177" s="373">
        <v>950</v>
      </c>
      <c r="D177" s="356" t="s">
        <v>190</v>
      </c>
      <c r="E177" s="374">
        <v>5</v>
      </c>
      <c r="F177" s="374">
        <v>2</v>
      </c>
      <c r="G177" s="375">
        <v>8801000001</v>
      </c>
      <c r="H177" s="376" t="s">
        <v>336</v>
      </c>
      <c r="I177" s="359">
        <f>I178</f>
        <v>0</v>
      </c>
      <c r="J177" s="359">
        <f>J178</f>
        <v>0</v>
      </c>
      <c r="K177" s="359">
        <f>K178</f>
        <v>0</v>
      </c>
      <c r="L177" s="448">
        <f t="shared" si="11"/>
        <v>100</v>
      </c>
      <c r="M177" s="177">
        <f t="shared" si="11"/>
        <v>100</v>
      </c>
      <c r="O177" s="186">
        <f t="shared" si="13"/>
        <v>-100</v>
      </c>
      <c r="P177" s="186">
        <f t="shared" si="13"/>
        <v>-100</v>
      </c>
      <c r="Q177" s="186">
        <f t="shared" si="14"/>
        <v>0</v>
      </c>
      <c r="R177" s="186">
        <f t="shared" si="14"/>
        <v>0</v>
      </c>
    </row>
    <row r="178" spans="1:18" ht="47.25" hidden="1">
      <c r="A178" s="346" t="s">
        <v>257</v>
      </c>
      <c r="B178" s="346"/>
      <c r="C178" s="373">
        <v>950</v>
      </c>
      <c r="D178" s="356" t="s">
        <v>190</v>
      </c>
      <c r="E178" s="374">
        <v>5</v>
      </c>
      <c r="F178" s="374">
        <v>2</v>
      </c>
      <c r="G178" s="375">
        <v>8801000001</v>
      </c>
      <c r="H178" s="376" t="s">
        <v>162</v>
      </c>
      <c r="I178" s="359">
        <v>0</v>
      </c>
      <c r="J178" s="363">
        <v>0</v>
      </c>
      <c r="K178" s="359">
        <v>0</v>
      </c>
      <c r="L178" s="448">
        <v>100</v>
      </c>
      <c r="M178" s="189">
        <v>100</v>
      </c>
      <c r="O178" s="186">
        <f t="shared" si="13"/>
        <v>-100</v>
      </c>
      <c r="P178" s="186">
        <f t="shared" si="13"/>
        <v>-100</v>
      </c>
      <c r="Q178" s="186">
        <f t="shared" si="14"/>
        <v>0</v>
      </c>
      <c r="R178" s="186">
        <f t="shared" si="14"/>
        <v>0</v>
      </c>
    </row>
    <row r="179" spans="1:18" s="9" customFormat="1" ht="15.75">
      <c r="A179" s="358" t="s">
        <v>196</v>
      </c>
      <c r="B179" s="358"/>
      <c r="C179" s="355" t="s">
        <v>190</v>
      </c>
      <c r="D179" s="356" t="s">
        <v>190</v>
      </c>
      <c r="E179" s="355" t="s">
        <v>193</v>
      </c>
      <c r="F179" s="355" t="s">
        <v>169</v>
      </c>
      <c r="G179" s="355"/>
      <c r="H179" s="355"/>
      <c r="I179" s="364">
        <f>I180+I194</f>
        <v>6626.2300000000005</v>
      </c>
      <c r="J179" s="364">
        <f>J203</f>
        <v>7.5</v>
      </c>
      <c r="K179" s="364">
        <f>K180+K194</f>
        <v>852.05</v>
      </c>
      <c r="L179" s="450">
        <f>L203</f>
        <v>0</v>
      </c>
      <c r="M179" s="180">
        <f>M203</f>
        <v>0</v>
      </c>
      <c r="O179" s="186">
        <f t="shared" si="13"/>
        <v>6626.2300000000005</v>
      </c>
      <c r="P179" s="186">
        <f t="shared" si="13"/>
        <v>7.5</v>
      </c>
      <c r="Q179" s="186" t="e">
        <f t="shared" si="14"/>
        <v>#DIV/0!</v>
      </c>
      <c r="R179" s="186" t="e">
        <f t="shared" si="14"/>
        <v>#DIV/0!</v>
      </c>
    </row>
    <row r="180" spans="1:18" s="9" customFormat="1" ht="31.5">
      <c r="A180" s="343" t="s">
        <v>564</v>
      </c>
      <c r="B180" s="358"/>
      <c r="C180" s="356" t="s">
        <v>190</v>
      </c>
      <c r="D180" s="356" t="s">
        <v>190</v>
      </c>
      <c r="E180" s="355" t="s">
        <v>193</v>
      </c>
      <c r="F180" s="355" t="s">
        <v>169</v>
      </c>
      <c r="G180" s="356" t="s">
        <v>323</v>
      </c>
      <c r="H180" s="355"/>
      <c r="I180" s="364">
        <f>I181</f>
        <v>596</v>
      </c>
      <c r="J180" s="364">
        <f>J181</f>
        <v>681.4000000000001</v>
      </c>
      <c r="K180" s="364">
        <f>K181</f>
        <v>852.05</v>
      </c>
      <c r="L180" s="279"/>
      <c r="M180" s="279"/>
      <c r="O180" s="280"/>
      <c r="P180" s="280"/>
      <c r="Q180" s="280"/>
      <c r="R180" s="280"/>
    </row>
    <row r="181" spans="1:18" s="9" customFormat="1" ht="31.5">
      <c r="A181" s="347" t="s">
        <v>567</v>
      </c>
      <c r="B181" s="358"/>
      <c r="C181" s="356" t="s">
        <v>190</v>
      </c>
      <c r="D181" s="356" t="s">
        <v>190</v>
      </c>
      <c r="E181" s="356" t="s">
        <v>193</v>
      </c>
      <c r="F181" s="356" t="s">
        <v>169</v>
      </c>
      <c r="G181" s="356" t="s">
        <v>568</v>
      </c>
      <c r="H181" s="356"/>
      <c r="I181" s="363">
        <f>I184+I188+I192+I190</f>
        <v>596</v>
      </c>
      <c r="J181" s="363">
        <f>J184+J186+J188+J192+J206</f>
        <v>681.4000000000001</v>
      </c>
      <c r="K181" s="363">
        <f>K184+K188+K192+K190</f>
        <v>852.05</v>
      </c>
      <c r="L181" s="279"/>
      <c r="M181" s="279"/>
      <c r="O181" s="280"/>
      <c r="P181" s="280"/>
      <c r="Q181" s="280"/>
      <c r="R181" s="280"/>
    </row>
    <row r="182" spans="1:18" s="9" customFormat="1" ht="31.5" hidden="1">
      <c r="A182" s="343" t="s">
        <v>564</v>
      </c>
      <c r="B182" s="358"/>
      <c r="C182" s="356"/>
      <c r="D182" s="356" t="s">
        <v>190</v>
      </c>
      <c r="E182" s="356" t="s">
        <v>193</v>
      </c>
      <c r="F182" s="356" t="s">
        <v>169</v>
      </c>
      <c r="G182" s="356"/>
      <c r="H182" s="356"/>
      <c r="I182" s="363"/>
      <c r="J182" s="363"/>
      <c r="K182" s="363"/>
      <c r="L182" s="279"/>
      <c r="M182" s="279"/>
      <c r="O182" s="280"/>
      <c r="P182" s="280"/>
      <c r="Q182" s="280"/>
      <c r="R182" s="280"/>
    </row>
    <row r="183" spans="1:18" s="9" customFormat="1" ht="15.75" hidden="1">
      <c r="A183" s="342"/>
      <c r="B183" s="358"/>
      <c r="C183" s="356"/>
      <c r="D183" s="356" t="s">
        <v>190</v>
      </c>
      <c r="E183" s="356"/>
      <c r="F183" s="356"/>
      <c r="G183" s="356"/>
      <c r="H183" s="356"/>
      <c r="I183" s="363"/>
      <c r="J183" s="363"/>
      <c r="K183" s="363"/>
      <c r="L183" s="279"/>
      <c r="M183" s="279"/>
      <c r="O183" s="280"/>
      <c r="P183" s="280"/>
      <c r="Q183" s="280"/>
      <c r="R183" s="280"/>
    </row>
    <row r="184" spans="1:18" s="9" customFormat="1" ht="15.75">
      <c r="A184" s="358" t="s">
        <v>197</v>
      </c>
      <c r="B184" s="358"/>
      <c r="C184" s="356" t="s">
        <v>190</v>
      </c>
      <c r="D184" s="356" t="s">
        <v>190</v>
      </c>
      <c r="E184" s="355" t="s">
        <v>193</v>
      </c>
      <c r="F184" s="355" t="s">
        <v>169</v>
      </c>
      <c r="G184" s="356" t="s">
        <v>569</v>
      </c>
      <c r="H184" s="356"/>
      <c r="I184" s="363">
        <f>I185</f>
        <v>56</v>
      </c>
      <c r="J184" s="363">
        <f>J185</f>
        <v>230.6</v>
      </c>
      <c r="K184" s="363">
        <f>K185</f>
        <v>432.05</v>
      </c>
      <c r="L184" s="279"/>
      <c r="M184" s="279"/>
      <c r="O184" s="280"/>
      <c r="P184" s="280"/>
      <c r="Q184" s="280"/>
      <c r="R184" s="280"/>
    </row>
    <row r="185" spans="1:18" s="9" customFormat="1" ht="47.25">
      <c r="A185" s="343" t="s">
        <v>257</v>
      </c>
      <c r="B185" s="358"/>
      <c r="C185" s="356" t="s">
        <v>190</v>
      </c>
      <c r="D185" s="356" t="s">
        <v>190</v>
      </c>
      <c r="E185" s="356" t="s">
        <v>193</v>
      </c>
      <c r="F185" s="356" t="s">
        <v>169</v>
      </c>
      <c r="G185" s="356" t="s">
        <v>569</v>
      </c>
      <c r="H185" s="356"/>
      <c r="I185" s="363">
        <f>31+25</f>
        <v>56</v>
      </c>
      <c r="J185" s="363">
        <v>230.6</v>
      </c>
      <c r="K185" s="363">
        <f>25+376.05+31</f>
        <v>432.05</v>
      </c>
      <c r="L185" s="279"/>
      <c r="M185" s="279"/>
      <c r="O185" s="280"/>
      <c r="P185" s="280"/>
      <c r="Q185" s="280"/>
      <c r="R185" s="280"/>
    </row>
    <row r="186" spans="1:18" s="9" customFormat="1" ht="31.5" hidden="1">
      <c r="A186" s="344" t="s">
        <v>51</v>
      </c>
      <c r="B186" s="358"/>
      <c r="C186" s="356" t="s">
        <v>190</v>
      </c>
      <c r="D186" s="356" t="s">
        <v>190</v>
      </c>
      <c r="E186" s="355" t="s">
        <v>193</v>
      </c>
      <c r="F186" s="355" t="s">
        <v>169</v>
      </c>
      <c r="G186" s="355" t="s">
        <v>6</v>
      </c>
      <c r="H186" s="355"/>
      <c r="I186" s="364">
        <f>I187</f>
        <v>0</v>
      </c>
      <c r="J186" s="364">
        <f>J187</f>
        <v>0</v>
      </c>
      <c r="K186" s="364">
        <f>K187</f>
        <v>0</v>
      </c>
      <c r="L186" s="279"/>
      <c r="M186" s="279"/>
      <c r="O186" s="280"/>
      <c r="P186" s="280"/>
      <c r="Q186" s="280"/>
      <c r="R186" s="280"/>
    </row>
    <row r="187" spans="1:18" s="9" customFormat="1" ht="31.5" hidden="1">
      <c r="A187" s="342" t="s">
        <v>153</v>
      </c>
      <c r="B187" s="358"/>
      <c r="C187" s="356" t="s">
        <v>190</v>
      </c>
      <c r="D187" s="356" t="s">
        <v>190</v>
      </c>
      <c r="E187" s="356" t="s">
        <v>193</v>
      </c>
      <c r="F187" s="356" t="s">
        <v>169</v>
      </c>
      <c r="G187" s="356" t="s">
        <v>6</v>
      </c>
      <c r="H187" s="356" t="s">
        <v>162</v>
      </c>
      <c r="I187" s="359">
        <v>0</v>
      </c>
      <c r="J187" s="359">
        <v>0</v>
      </c>
      <c r="K187" s="359">
        <v>0</v>
      </c>
      <c r="L187" s="279"/>
      <c r="M187" s="279"/>
      <c r="O187" s="280"/>
      <c r="P187" s="280"/>
      <c r="Q187" s="280"/>
      <c r="R187" s="280"/>
    </row>
    <row r="188" spans="1:18" s="9" customFormat="1" ht="36" customHeight="1">
      <c r="A188" s="358" t="s">
        <v>52</v>
      </c>
      <c r="B188" s="358"/>
      <c r="C188" s="356" t="s">
        <v>190</v>
      </c>
      <c r="D188" s="356" t="s">
        <v>190</v>
      </c>
      <c r="E188" s="355" t="s">
        <v>193</v>
      </c>
      <c r="F188" s="355" t="s">
        <v>169</v>
      </c>
      <c r="G188" s="356" t="s">
        <v>570</v>
      </c>
      <c r="H188" s="355"/>
      <c r="I188" s="357">
        <f>I189</f>
        <v>120</v>
      </c>
      <c r="J188" s="357">
        <f>J189</f>
        <v>80</v>
      </c>
      <c r="K188" s="357">
        <f>K189</f>
        <v>0</v>
      </c>
      <c r="L188" s="279"/>
      <c r="M188" s="279"/>
      <c r="O188" s="280"/>
      <c r="P188" s="280"/>
      <c r="Q188" s="280"/>
      <c r="R188" s="280"/>
    </row>
    <row r="189" spans="1:18" s="9" customFormat="1" ht="31.5">
      <c r="A189" s="343" t="s">
        <v>153</v>
      </c>
      <c r="B189" s="358"/>
      <c r="C189" s="356" t="s">
        <v>190</v>
      </c>
      <c r="D189" s="356" t="s">
        <v>190</v>
      </c>
      <c r="E189" s="356" t="s">
        <v>193</v>
      </c>
      <c r="F189" s="356" t="s">
        <v>169</v>
      </c>
      <c r="G189" s="356" t="s">
        <v>570</v>
      </c>
      <c r="H189" s="356" t="s">
        <v>162</v>
      </c>
      <c r="I189" s="359">
        <v>120</v>
      </c>
      <c r="J189" s="359">
        <v>80</v>
      </c>
      <c r="K189" s="359">
        <v>0</v>
      </c>
      <c r="L189" s="279"/>
      <c r="M189" s="279"/>
      <c r="O189" s="280"/>
      <c r="P189" s="280"/>
      <c r="Q189" s="280"/>
      <c r="R189" s="280"/>
    </row>
    <row r="190" spans="1:18" s="9" customFormat="1" ht="40.5" customHeight="1" hidden="1">
      <c r="A190" s="417" t="s">
        <v>446</v>
      </c>
      <c r="B190" s="358"/>
      <c r="C190" s="356" t="s">
        <v>190</v>
      </c>
      <c r="D190" s="356" t="s">
        <v>190</v>
      </c>
      <c r="E190" s="356" t="s">
        <v>193</v>
      </c>
      <c r="F190" s="356" t="s">
        <v>169</v>
      </c>
      <c r="G190" s="418">
        <v>3505074110</v>
      </c>
      <c r="H190" s="418"/>
      <c r="I190" s="359">
        <v>0</v>
      </c>
      <c r="J190" s="359"/>
      <c r="K190" s="359">
        <v>0</v>
      </c>
      <c r="L190" s="279"/>
      <c r="M190" s="279"/>
      <c r="O190" s="280"/>
      <c r="P190" s="280"/>
      <c r="Q190" s="280"/>
      <c r="R190" s="280"/>
    </row>
    <row r="191" spans="1:18" s="9" customFormat="1" ht="31.5" hidden="1">
      <c r="A191" s="417" t="s">
        <v>153</v>
      </c>
      <c r="B191" s="358"/>
      <c r="C191" s="356"/>
      <c r="D191" s="356" t="s">
        <v>190</v>
      </c>
      <c r="E191" s="356" t="s">
        <v>193</v>
      </c>
      <c r="F191" s="356" t="s">
        <v>169</v>
      </c>
      <c r="G191" s="418">
        <v>3505074110</v>
      </c>
      <c r="H191" s="418">
        <v>200</v>
      </c>
      <c r="I191" s="359">
        <v>0</v>
      </c>
      <c r="J191" s="359"/>
      <c r="K191" s="359">
        <v>0</v>
      </c>
      <c r="L191" s="279"/>
      <c r="M191" s="279"/>
      <c r="O191" s="280"/>
      <c r="P191" s="280"/>
      <c r="Q191" s="280"/>
      <c r="R191" s="280"/>
    </row>
    <row r="192" spans="1:18" s="9" customFormat="1" ht="31.5">
      <c r="A192" s="420" t="s">
        <v>280</v>
      </c>
      <c r="B192" s="421"/>
      <c r="C192" s="411" t="s">
        <v>190</v>
      </c>
      <c r="D192" s="356" t="s">
        <v>190</v>
      </c>
      <c r="E192" s="411" t="s">
        <v>193</v>
      </c>
      <c r="F192" s="411" t="s">
        <v>169</v>
      </c>
      <c r="G192" s="411" t="s">
        <v>288</v>
      </c>
      <c r="H192" s="411"/>
      <c r="I192" s="359">
        <f>I193</f>
        <v>420</v>
      </c>
      <c r="J192" s="359">
        <f>J193</f>
        <v>363.3</v>
      </c>
      <c r="K192" s="359">
        <f>K193</f>
        <v>420</v>
      </c>
      <c r="L192" s="279"/>
      <c r="M192" s="279"/>
      <c r="O192" s="280"/>
      <c r="P192" s="280"/>
      <c r="Q192" s="280"/>
      <c r="R192" s="280"/>
    </row>
    <row r="193" spans="1:18" s="9" customFormat="1" ht="30.75" customHeight="1">
      <c r="A193" s="422" t="s">
        <v>257</v>
      </c>
      <c r="B193" s="358"/>
      <c r="C193" s="356" t="s">
        <v>190</v>
      </c>
      <c r="D193" s="356" t="s">
        <v>190</v>
      </c>
      <c r="E193" s="356" t="s">
        <v>193</v>
      </c>
      <c r="F193" s="356" t="s">
        <v>169</v>
      </c>
      <c r="G193" s="356" t="s">
        <v>571</v>
      </c>
      <c r="H193" s="356" t="s">
        <v>162</v>
      </c>
      <c r="I193" s="359">
        <v>420</v>
      </c>
      <c r="J193" s="359">
        <v>363.3</v>
      </c>
      <c r="K193" s="359">
        <v>420</v>
      </c>
      <c r="L193" s="279"/>
      <c r="M193" s="279"/>
      <c r="O193" s="280"/>
      <c r="P193" s="280"/>
      <c r="Q193" s="280"/>
      <c r="R193" s="280"/>
    </row>
    <row r="194" spans="1:18" s="9" customFormat="1" ht="92.25" customHeight="1">
      <c r="A194" s="423" t="s">
        <v>597</v>
      </c>
      <c r="B194" s="358"/>
      <c r="C194" s="356" t="s">
        <v>190</v>
      </c>
      <c r="D194" s="356" t="s">
        <v>190</v>
      </c>
      <c r="E194" s="424" t="s">
        <v>193</v>
      </c>
      <c r="F194" s="424" t="s">
        <v>169</v>
      </c>
      <c r="G194" s="424" t="s">
        <v>421</v>
      </c>
      <c r="H194" s="424"/>
      <c r="I194" s="425">
        <f>I195</f>
        <v>6030.2300000000005</v>
      </c>
      <c r="J194" s="425">
        <f>J195</f>
        <v>2488.1000000000004</v>
      </c>
      <c r="K194" s="425">
        <f>K195</f>
        <v>0</v>
      </c>
      <c r="L194" s="279"/>
      <c r="M194" s="279"/>
      <c r="O194" s="280"/>
      <c r="P194" s="280"/>
      <c r="Q194" s="280"/>
      <c r="R194" s="280"/>
    </row>
    <row r="195" spans="1:18" s="9" customFormat="1" ht="65.25" customHeight="1">
      <c r="A195" s="426" t="s">
        <v>447</v>
      </c>
      <c r="B195" s="358"/>
      <c r="C195" s="356" t="s">
        <v>190</v>
      </c>
      <c r="D195" s="356" t="s">
        <v>190</v>
      </c>
      <c r="E195" s="424" t="s">
        <v>193</v>
      </c>
      <c r="F195" s="424" t="s">
        <v>169</v>
      </c>
      <c r="G195" s="424" t="s">
        <v>598</v>
      </c>
      <c r="H195" s="424"/>
      <c r="I195" s="425">
        <f>I196</f>
        <v>6030.2300000000005</v>
      </c>
      <c r="J195" s="425">
        <f>J198+J200+J196</f>
        <v>2488.1000000000004</v>
      </c>
      <c r="K195" s="425">
        <f>K198</f>
        <v>0</v>
      </c>
      <c r="L195" s="279"/>
      <c r="M195" s="279"/>
      <c r="O195" s="280"/>
      <c r="P195" s="280"/>
      <c r="Q195" s="280"/>
      <c r="R195" s="280"/>
    </row>
    <row r="196" spans="1:18" s="9" customFormat="1" ht="54" customHeight="1">
      <c r="A196" s="426" t="s">
        <v>448</v>
      </c>
      <c r="B196" s="358"/>
      <c r="C196" s="356" t="s">
        <v>190</v>
      </c>
      <c r="D196" s="356" t="s">
        <v>190</v>
      </c>
      <c r="E196" s="424" t="s">
        <v>193</v>
      </c>
      <c r="F196" s="424" t="s">
        <v>169</v>
      </c>
      <c r="G196" s="424" t="s">
        <v>599</v>
      </c>
      <c r="H196" s="424"/>
      <c r="I196" s="425">
        <f>I197</f>
        <v>6030.2300000000005</v>
      </c>
      <c r="J196" s="425">
        <f>J197</f>
        <v>8.3</v>
      </c>
      <c r="K196" s="425">
        <f>K197</f>
        <v>0</v>
      </c>
      <c r="L196" s="279"/>
      <c r="M196" s="279"/>
      <c r="O196" s="280"/>
      <c r="P196" s="280"/>
      <c r="Q196" s="280"/>
      <c r="R196" s="280"/>
    </row>
    <row r="197" spans="1:18" s="9" customFormat="1" ht="35.25" customHeight="1">
      <c r="A197" s="426" t="s">
        <v>153</v>
      </c>
      <c r="B197" s="358"/>
      <c r="C197" s="356" t="s">
        <v>190</v>
      </c>
      <c r="D197" s="356" t="s">
        <v>190</v>
      </c>
      <c r="E197" s="424" t="s">
        <v>193</v>
      </c>
      <c r="F197" s="424" t="s">
        <v>169</v>
      </c>
      <c r="G197" s="424" t="s">
        <v>599</v>
      </c>
      <c r="H197" s="424" t="s">
        <v>162</v>
      </c>
      <c r="I197" s="425">
        <f>5819.3+210.93</f>
        <v>6030.2300000000005</v>
      </c>
      <c r="J197" s="425">
        <v>8.3</v>
      </c>
      <c r="K197" s="425">
        <v>0</v>
      </c>
      <c r="L197" s="279"/>
      <c r="M197" s="279"/>
      <c r="O197" s="280"/>
      <c r="P197" s="280"/>
      <c r="Q197" s="280"/>
      <c r="R197" s="280"/>
    </row>
    <row r="198" spans="1:18" s="9" customFormat="1" ht="92.25" customHeight="1" hidden="1">
      <c r="A198" s="426" t="s">
        <v>449</v>
      </c>
      <c r="B198" s="358"/>
      <c r="C198" s="356" t="s">
        <v>190</v>
      </c>
      <c r="D198" s="356" t="s">
        <v>190</v>
      </c>
      <c r="E198" s="424" t="s">
        <v>193</v>
      </c>
      <c r="F198" s="424" t="s">
        <v>169</v>
      </c>
      <c r="G198" s="424" t="s">
        <v>450</v>
      </c>
      <c r="H198" s="424"/>
      <c r="I198" s="425">
        <f>I199</f>
        <v>0</v>
      </c>
      <c r="J198" s="425">
        <f>J199</f>
        <v>1542.5</v>
      </c>
      <c r="K198" s="425">
        <f>K199</f>
        <v>0</v>
      </c>
      <c r="L198" s="279"/>
      <c r="M198" s="279"/>
      <c r="O198" s="280"/>
      <c r="P198" s="280"/>
      <c r="Q198" s="280"/>
      <c r="R198" s="280"/>
    </row>
    <row r="199" spans="1:18" s="9" customFormat="1" ht="92.25" customHeight="1" hidden="1">
      <c r="A199" s="426" t="s">
        <v>153</v>
      </c>
      <c r="B199" s="358"/>
      <c r="C199" s="356" t="s">
        <v>190</v>
      </c>
      <c r="D199" s="356" t="s">
        <v>190</v>
      </c>
      <c r="E199" s="424" t="s">
        <v>193</v>
      </c>
      <c r="F199" s="424" t="s">
        <v>169</v>
      </c>
      <c r="G199" s="424" t="s">
        <v>450</v>
      </c>
      <c r="H199" s="424" t="s">
        <v>162</v>
      </c>
      <c r="I199" s="425">
        <v>0</v>
      </c>
      <c r="J199" s="425">
        <v>1542.5</v>
      </c>
      <c r="K199" s="425">
        <v>0</v>
      </c>
      <c r="L199" s="279"/>
      <c r="M199" s="279"/>
      <c r="O199" s="280"/>
      <c r="P199" s="280"/>
      <c r="Q199" s="280"/>
      <c r="R199" s="280"/>
    </row>
    <row r="200" spans="1:18" s="9" customFormat="1" ht="92.25" customHeight="1" hidden="1">
      <c r="A200" s="426" t="s">
        <v>418</v>
      </c>
      <c r="B200" s="358"/>
      <c r="C200" s="356" t="s">
        <v>190</v>
      </c>
      <c r="D200" s="356" t="s">
        <v>190</v>
      </c>
      <c r="E200" s="424" t="s">
        <v>193</v>
      </c>
      <c r="F200" s="424" t="s">
        <v>169</v>
      </c>
      <c r="G200" s="424" t="s">
        <v>450</v>
      </c>
      <c r="H200" s="424"/>
      <c r="I200" s="425">
        <f>I201</f>
        <v>786.7</v>
      </c>
      <c r="J200" s="425">
        <f>J201</f>
        <v>937.3</v>
      </c>
      <c r="K200" s="425">
        <f>K201</f>
        <v>786.7</v>
      </c>
      <c r="L200" s="279"/>
      <c r="M200" s="279"/>
      <c r="O200" s="280"/>
      <c r="P200" s="280"/>
      <c r="Q200" s="280"/>
      <c r="R200" s="280"/>
    </row>
    <row r="201" spans="1:18" s="9" customFormat="1" ht="92.25" customHeight="1" hidden="1">
      <c r="A201" s="426" t="s">
        <v>153</v>
      </c>
      <c r="B201" s="358"/>
      <c r="C201" s="356" t="s">
        <v>190</v>
      </c>
      <c r="D201" s="356" t="s">
        <v>190</v>
      </c>
      <c r="E201" s="424" t="s">
        <v>193</v>
      </c>
      <c r="F201" s="424" t="s">
        <v>169</v>
      </c>
      <c r="G201" s="424" t="s">
        <v>450</v>
      </c>
      <c r="H201" s="424" t="s">
        <v>162</v>
      </c>
      <c r="I201" s="425">
        <v>786.7</v>
      </c>
      <c r="J201" s="425">
        <v>937.3</v>
      </c>
      <c r="K201" s="425">
        <v>786.7</v>
      </c>
      <c r="L201" s="279"/>
      <c r="M201" s="279"/>
      <c r="O201" s="280"/>
      <c r="P201" s="280"/>
      <c r="Q201" s="280"/>
      <c r="R201" s="280"/>
    </row>
    <row r="202" spans="1:13" ht="92.25" customHeight="1" hidden="1">
      <c r="A202" s="423" t="s">
        <v>419</v>
      </c>
      <c r="B202" s="422"/>
      <c r="C202" s="356" t="s">
        <v>190</v>
      </c>
      <c r="D202" s="356" t="s">
        <v>190</v>
      </c>
      <c r="E202" s="424" t="s">
        <v>193</v>
      </c>
      <c r="F202" s="424" t="s">
        <v>169</v>
      </c>
      <c r="G202" s="424" t="s">
        <v>421</v>
      </c>
      <c r="H202" s="424"/>
      <c r="I202" s="427">
        <f>I203</f>
        <v>0</v>
      </c>
      <c r="J202" s="425">
        <f>J203</f>
        <v>7.5</v>
      </c>
      <c r="K202" s="427">
        <f>K203</f>
        <v>0</v>
      </c>
      <c r="L202" s="1"/>
      <c r="M202" s="1"/>
    </row>
    <row r="203" spans="1:13" ht="92.25" customHeight="1" hidden="1">
      <c r="A203" s="426" t="s">
        <v>420</v>
      </c>
      <c r="B203" s="422"/>
      <c r="C203" s="356" t="s">
        <v>190</v>
      </c>
      <c r="D203" s="356" t="s">
        <v>190</v>
      </c>
      <c r="E203" s="424" t="s">
        <v>193</v>
      </c>
      <c r="F203" s="424" t="s">
        <v>169</v>
      </c>
      <c r="G203" s="424" t="s">
        <v>423</v>
      </c>
      <c r="H203" s="424"/>
      <c r="I203" s="427">
        <f>I204</f>
        <v>0</v>
      </c>
      <c r="J203" s="425">
        <f>J204+J206+J208</f>
        <v>7.5</v>
      </c>
      <c r="K203" s="427">
        <f>K204</f>
        <v>0</v>
      </c>
      <c r="L203" s="1"/>
      <c r="M203" s="1"/>
    </row>
    <row r="204" spans="1:13" ht="23.25" customHeight="1" hidden="1">
      <c r="A204" s="426" t="s">
        <v>422</v>
      </c>
      <c r="B204" s="422"/>
      <c r="C204" s="356" t="s">
        <v>190</v>
      </c>
      <c r="D204" s="356" t="s">
        <v>190</v>
      </c>
      <c r="E204" s="424" t="s">
        <v>193</v>
      </c>
      <c r="F204" s="424" t="s">
        <v>169</v>
      </c>
      <c r="G204" s="424" t="s">
        <v>424</v>
      </c>
      <c r="H204" s="424"/>
      <c r="I204" s="427">
        <f>I205</f>
        <v>0</v>
      </c>
      <c r="J204" s="425">
        <f>J205</f>
        <v>0</v>
      </c>
      <c r="K204" s="427">
        <f>K205</f>
        <v>0</v>
      </c>
      <c r="L204" s="1"/>
      <c r="M204" s="1"/>
    </row>
    <row r="205" spans="1:13" ht="92.25" customHeight="1" hidden="1">
      <c r="A205" s="426" t="s">
        <v>153</v>
      </c>
      <c r="B205" s="422"/>
      <c r="C205" s="356" t="s">
        <v>190</v>
      </c>
      <c r="D205" s="356" t="s">
        <v>190</v>
      </c>
      <c r="E205" s="424" t="s">
        <v>193</v>
      </c>
      <c r="F205" s="424" t="s">
        <v>169</v>
      </c>
      <c r="G205" s="424" t="s">
        <v>424</v>
      </c>
      <c r="H205" s="424" t="s">
        <v>162</v>
      </c>
      <c r="I205" s="427">
        <v>0</v>
      </c>
      <c r="J205" s="425"/>
      <c r="K205" s="427">
        <v>0</v>
      </c>
      <c r="L205" s="1"/>
      <c r="M205" s="1"/>
    </row>
    <row r="206" spans="1:13" ht="92.25" customHeight="1" hidden="1">
      <c r="A206" s="426" t="s">
        <v>417</v>
      </c>
      <c r="B206" s="422"/>
      <c r="C206" s="356" t="s">
        <v>190</v>
      </c>
      <c r="D206" s="356" t="s">
        <v>190</v>
      </c>
      <c r="E206" s="424" t="s">
        <v>193</v>
      </c>
      <c r="F206" s="424" t="s">
        <v>169</v>
      </c>
      <c r="G206" s="424" t="s">
        <v>425</v>
      </c>
      <c r="H206" s="424"/>
      <c r="I206" s="427"/>
      <c r="J206" s="425">
        <f>J207</f>
        <v>7.5</v>
      </c>
      <c r="K206" s="427"/>
      <c r="L206" s="1"/>
      <c r="M206" s="1"/>
    </row>
    <row r="207" spans="1:13" ht="92.25" customHeight="1" hidden="1">
      <c r="A207" s="426" t="s">
        <v>153</v>
      </c>
      <c r="B207" s="422"/>
      <c r="C207" s="356" t="s">
        <v>190</v>
      </c>
      <c r="D207" s="356" t="s">
        <v>190</v>
      </c>
      <c r="E207" s="424" t="s">
        <v>193</v>
      </c>
      <c r="F207" s="424" t="s">
        <v>169</v>
      </c>
      <c r="G207" s="424" t="s">
        <v>425</v>
      </c>
      <c r="H207" s="424" t="s">
        <v>162</v>
      </c>
      <c r="I207" s="427"/>
      <c r="J207" s="425">
        <v>7.5</v>
      </c>
      <c r="K207" s="427"/>
      <c r="L207" s="1"/>
      <c r="M207" s="1"/>
    </row>
    <row r="208" spans="1:18" s="9" customFormat="1" ht="92.25" customHeight="1" hidden="1">
      <c r="A208" s="358" t="s">
        <v>52</v>
      </c>
      <c r="B208" s="358"/>
      <c r="C208" s="355" t="s">
        <v>190</v>
      </c>
      <c r="D208" s="356" t="s">
        <v>190</v>
      </c>
      <c r="E208" s="355" t="s">
        <v>193</v>
      </c>
      <c r="F208" s="355" t="s">
        <v>169</v>
      </c>
      <c r="G208" s="355" t="s">
        <v>7</v>
      </c>
      <c r="H208" s="355"/>
      <c r="I208" s="357">
        <f>I209</f>
        <v>0</v>
      </c>
      <c r="J208" s="357">
        <f>J209</f>
        <v>0</v>
      </c>
      <c r="K208" s="357">
        <f>K209</f>
        <v>0</v>
      </c>
      <c r="L208" s="447">
        <f>L209</f>
        <v>0</v>
      </c>
      <c r="M208" s="176">
        <f>M209</f>
        <v>0</v>
      </c>
      <c r="O208" s="186">
        <f t="shared" si="13"/>
        <v>0</v>
      </c>
      <c r="P208" s="186">
        <f t="shared" si="13"/>
        <v>0</v>
      </c>
      <c r="Q208" s="186" t="e">
        <f t="shared" si="14"/>
        <v>#DIV/0!</v>
      </c>
      <c r="R208" s="186" t="e">
        <f t="shared" si="14"/>
        <v>#DIV/0!</v>
      </c>
    </row>
    <row r="209" spans="1:18" ht="92.25" customHeight="1" hidden="1">
      <c r="A209" s="343" t="s">
        <v>153</v>
      </c>
      <c r="B209" s="343"/>
      <c r="C209" s="356" t="s">
        <v>190</v>
      </c>
      <c r="D209" s="356" t="s">
        <v>190</v>
      </c>
      <c r="E209" s="356" t="s">
        <v>193</v>
      </c>
      <c r="F209" s="356" t="s">
        <v>169</v>
      </c>
      <c r="G209" s="356" t="s">
        <v>7</v>
      </c>
      <c r="H209" s="356" t="s">
        <v>162</v>
      </c>
      <c r="I209" s="359">
        <v>0</v>
      </c>
      <c r="J209" s="359">
        <v>0</v>
      </c>
      <c r="K209" s="359">
        <v>0</v>
      </c>
      <c r="L209" s="448">
        <v>0</v>
      </c>
      <c r="M209" s="177">
        <v>0</v>
      </c>
      <c r="O209" s="186">
        <f t="shared" si="13"/>
        <v>0</v>
      </c>
      <c r="P209" s="186">
        <f t="shared" si="13"/>
        <v>0</v>
      </c>
      <c r="Q209" s="186" t="e">
        <f t="shared" si="14"/>
        <v>#DIV/0!</v>
      </c>
      <c r="R209" s="186" t="e">
        <f t="shared" si="14"/>
        <v>#DIV/0!</v>
      </c>
    </row>
    <row r="210" spans="1:18" ht="92.25" customHeight="1" hidden="1">
      <c r="A210" s="428"/>
      <c r="B210" s="428"/>
      <c r="C210" s="356"/>
      <c r="D210" s="356" t="s">
        <v>190</v>
      </c>
      <c r="E210" s="356"/>
      <c r="F210" s="356"/>
      <c r="G210" s="356"/>
      <c r="H210" s="356"/>
      <c r="I210" s="359"/>
      <c r="J210" s="359"/>
      <c r="K210" s="359"/>
      <c r="L210" s="448"/>
      <c r="M210" s="177"/>
      <c r="O210" s="186">
        <f t="shared" si="13"/>
        <v>0</v>
      </c>
      <c r="P210" s="186">
        <f t="shared" si="13"/>
        <v>0</v>
      </c>
      <c r="Q210" s="186" t="e">
        <f t="shared" si="14"/>
        <v>#DIV/0!</v>
      </c>
      <c r="R210" s="186" t="e">
        <f t="shared" si="14"/>
        <v>#DIV/0!</v>
      </c>
    </row>
    <row r="211" spans="1:18" ht="92.25" customHeight="1" hidden="1">
      <c r="A211" s="429" t="s">
        <v>280</v>
      </c>
      <c r="B211" s="429"/>
      <c r="C211" s="356" t="s">
        <v>190</v>
      </c>
      <c r="D211" s="356" t="s">
        <v>190</v>
      </c>
      <c r="E211" s="356" t="s">
        <v>193</v>
      </c>
      <c r="F211" s="356" t="s">
        <v>169</v>
      </c>
      <c r="G211" s="356" t="s">
        <v>278</v>
      </c>
      <c r="H211" s="356"/>
      <c r="I211" s="359">
        <f>I212</f>
        <v>0</v>
      </c>
      <c r="J211" s="359">
        <f>J212</f>
        <v>0</v>
      </c>
      <c r="K211" s="359">
        <f>K212</f>
        <v>0</v>
      </c>
      <c r="L211" s="448">
        <f>L212</f>
        <v>0</v>
      </c>
      <c r="M211" s="177">
        <f>M212</f>
        <v>0</v>
      </c>
      <c r="O211" s="186">
        <f t="shared" si="13"/>
        <v>0</v>
      </c>
      <c r="P211" s="186">
        <f t="shared" si="13"/>
        <v>0</v>
      </c>
      <c r="Q211" s="186" t="e">
        <f t="shared" si="14"/>
        <v>#DIV/0!</v>
      </c>
      <c r="R211" s="186" t="e">
        <f t="shared" si="14"/>
        <v>#DIV/0!</v>
      </c>
    </row>
    <row r="212" spans="1:18" ht="92.25" customHeight="1" hidden="1">
      <c r="A212" s="335" t="s">
        <v>257</v>
      </c>
      <c r="B212" s="335"/>
      <c r="C212" s="356" t="s">
        <v>190</v>
      </c>
      <c r="D212" s="356" t="s">
        <v>190</v>
      </c>
      <c r="E212" s="356" t="s">
        <v>193</v>
      </c>
      <c r="F212" s="356" t="s">
        <v>169</v>
      </c>
      <c r="G212" s="356" t="s">
        <v>278</v>
      </c>
      <c r="H212" s="356" t="s">
        <v>162</v>
      </c>
      <c r="I212" s="359"/>
      <c r="J212" s="359"/>
      <c r="K212" s="359"/>
      <c r="L212" s="448"/>
      <c r="M212" s="177"/>
      <c r="O212" s="186">
        <f t="shared" si="13"/>
        <v>0</v>
      </c>
      <c r="P212" s="186">
        <f t="shared" si="13"/>
        <v>0</v>
      </c>
      <c r="Q212" s="186" t="e">
        <f t="shared" si="14"/>
        <v>#DIV/0!</v>
      </c>
      <c r="R212" s="186" t="e">
        <f t="shared" si="14"/>
        <v>#DIV/0!</v>
      </c>
    </row>
    <row r="213" spans="1:18" ht="92.25" customHeight="1" hidden="1">
      <c r="A213" s="429" t="s">
        <v>282</v>
      </c>
      <c r="B213" s="429"/>
      <c r="C213" s="356" t="s">
        <v>190</v>
      </c>
      <c r="D213" s="356" t="s">
        <v>190</v>
      </c>
      <c r="E213" s="356" t="s">
        <v>193</v>
      </c>
      <c r="F213" s="356" t="s">
        <v>169</v>
      </c>
      <c r="G213" s="356" t="s">
        <v>279</v>
      </c>
      <c r="H213" s="356"/>
      <c r="I213" s="359">
        <f>I214</f>
        <v>0</v>
      </c>
      <c r="J213" s="359">
        <f>J214</f>
        <v>0</v>
      </c>
      <c r="K213" s="359">
        <f>K214</f>
        <v>0</v>
      </c>
      <c r="L213" s="448">
        <f>L214</f>
        <v>0</v>
      </c>
      <c r="M213" s="177">
        <f>M214</f>
        <v>0</v>
      </c>
      <c r="O213" s="186">
        <f t="shared" si="13"/>
        <v>0</v>
      </c>
      <c r="P213" s="186">
        <f t="shared" si="13"/>
        <v>0</v>
      </c>
      <c r="Q213" s="186" t="e">
        <f t="shared" si="14"/>
        <v>#DIV/0!</v>
      </c>
      <c r="R213" s="186" t="e">
        <f t="shared" si="14"/>
        <v>#DIV/0!</v>
      </c>
    </row>
    <row r="214" spans="1:18" ht="92.25" customHeight="1" hidden="1">
      <c r="A214" s="335" t="s">
        <v>257</v>
      </c>
      <c r="B214" s="335"/>
      <c r="C214" s="356" t="s">
        <v>190</v>
      </c>
      <c r="D214" s="356" t="s">
        <v>190</v>
      </c>
      <c r="E214" s="356" t="s">
        <v>193</v>
      </c>
      <c r="F214" s="356" t="s">
        <v>169</v>
      </c>
      <c r="G214" s="356" t="s">
        <v>279</v>
      </c>
      <c r="H214" s="356" t="s">
        <v>162</v>
      </c>
      <c r="I214" s="359"/>
      <c r="J214" s="359"/>
      <c r="K214" s="359"/>
      <c r="L214" s="448"/>
      <c r="M214" s="177"/>
      <c r="O214" s="186">
        <f t="shared" si="13"/>
        <v>0</v>
      </c>
      <c r="P214" s="186">
        <f t="shared" si="13"/>
        <v>0</v>
      </c>
      <c r="Q214" s="186" t="e">
        <f t="shared" si="14"/>
        <v>#DIV/0!</v>
      </c>
      <c r="R214" s="186" t="e">
        <f t="shared" si="14"/>
        <v>#DIV/0!</v>
      </c>
    </row>
    <row r="215" spans="1:18" s="9" customFormat="1" ht="21" customHeight="1" hidden="1">
      <c r="A215" s="344" t="s">
        <v>198</v>
      </c>
      <c r="B215" s="344"/>
      <c r="C215" s="355" t="s">
        <v>190</v>
      </c>
      <c r="D215" s="356" t="s">
        <v>190</v>
      </c>
      <c r="E215" s="355" t="s">
        <v>199</v>
      </c>
      <c r="F215" s="355"/>
      <c r="G215" s="355"/>
      <c r="H215" s="355"/>
      <c r="I215" s="364">
        <f>I216</f>
        <v>0</v>
      </c>
      <c r="J215" s="364">
        <f>J216</f>
        <v>5</v>
      </c>
      <c r="K215" s="364">
        <f>K216</f>
        <v>0</v>
      </c>
      <c r="L215" s="450">
        <f>L216</f>
        <v>15</v>
      </c>
      <c r="M215" s="180">
        <f>M216</f>
        <v>15</v>
      </c>
      <c r="O215" s="186">
        <f t="shared" si="13"/>
        <v>-15</v>
      </c>
      <c r="P215" s="186">
        <f t="shared" si="13"/>
        <v>-10</v>
      </c>
      <c r="Q215" s="186">
        <f t="shared" si="14"/>
        <v>0</v>
      </c>
      <c r="R215" s="186">
        <f t="shared" si="14"/>
        <v>33.33333333333333</v>
      </c>
    </row>
    <row r="216" spans="1:18" s="9" customFormat="1" ht="33" customHeight="1" hidden="1">
      <c r="A216" s="344" t="s">
        <v>166</v>
      </c>
      <c r="B216" s="344"/>
      <c r="C216" s="355" t="s">
        <v>190</v>
      </c>
      <c r="D216" s="356" t="s">
        <v>190</v>
      </c>
      <c r="E216" s="355" t="s">
        <v>199</v>
      </c>
      <c r="F216" s="355" t="s">
        <v>193</v>
      </c>
      <c r="G216" s="355"/>
      <c r="H216" s="355"/>
      <c r="I216" s="364">
        <f>I218</f>
        <v>0</v>
      </c>
      <c r="J216" s="364">
        <f>J218</f>
        <v>5</v>
      </c>
      <c r="K216" s="364">
        <f>K218</f>
        <v>0</v>
      </c>
      <c r="L216" s="450">
        <f>L218</f>
        <v>15</v>
      </c>
      <c r="M216" s="180">
        <f>M218</f>
        <v>15</v>
      </c>
      <c r="O216" s="186">
        <f t="shared" si="13"/>
        <v>-15</v>
      </c>
      <c r="P216" s="186">
        <f t="shared" si="13"/>
        <v>-10</v>
      </c>
      <c r="Q216" s="186">
        <f t="shared" si="14"/>
        <v>0</v>
      </c>
      <c r="R216" s="186">
        <f t="shared" si="14"/>
        <v>33.33333333333333</v>
      </c>
    </row>
    <row r="217" spans="1:18" s="9" customFormat="1" ht="18" customHeight="1" hidden="1">
      <c r="A217" s="339" t="s">
        <v>572</v>
      </c>
      <c r="B217" s="344"/>
      <c r="C217" s="355" t="s">
        <v>190</v>
      </c>
      <c r="D217" s="356" t="s">
        <v>190</v>
      </c>
      <c r="E217" s="355" t="s">
        <v>199</v>
      </c>
      <c r="F217" s="355" t="s">
        <v>193</v>
      </c>
      <c r="G217" s="355" t="s">
        <v>327</v>
      </c>
      <c r="H217" s="355"/>
      <c r="I217" s="364">
        <f aca="true" t="shared" si="15" ref="I217:M218">I218</f>
        <v>0</v>
      </c>
      <c r="J217" s="364">
        <f t="shared" si="15"/>
        <v>5</v>
      </c>
      <c r="K217" s="364">
        <f t="shared" si="15"/>
        <v>0</v>
      </c>
      <c r="L217" s="450">
        <f t="shared" si="15"/>
        <v>15</v>
      </c>
      <c r="M217" s="180">
        <f t="shared" si="15"/>
        <v>15</v>
      </c>
      <c r="O217" s="186">
        <f t="shared" si="13"/>
        <v>-15</v>
      </c>
      <c r="P217" s="186">
        <f t="shared" si="13"/>
        <v>-10</v>
      </c>
      <c r="Q217" s="186">
        <f t="shared" si="14"/>
        <v>0</v>
      </c>
      <c r="R217" s="186">
        <f t="shared" si="14"/>
        <v>33.33333333333333</v>
      </c>
    </row>
    <row r="218" spans="1:18" ht="33" customHeight="1" hidden="1">
      <c r="A218" s="340" t="s">
        <v>573</v>
      </c>
      <c r="B218" s="430"/>
      <c r="C218" s="356" t="s">
        <v>190</v>
      </c>
      <c r="D218" s="356" t="s">
        <v>190</v>
      </c>
      <c r="E218" s="356" t="s">
        <v>199</v>
      </c>
      <c r="F218" s="356" t="s">
        <v>193</v>
      </c>
      <c r="G218" s="356" t="s">
        <v>575</v>
      </c>
      <c r="H218" s="356"/>
      <c r="I218" s="363">
        <f t="shared" si="15"/>
        <v>0</v>
      </c>
      <c r="J218" s="363">
        <f t="shared" si="15"/>
        <v>5</v>
      </c>
      <c r="K218" s="363">
        <f t="shared" si="15"/>
        <v>0</v>
      </c>
      <c r="L218" s="296">
        <f t="shared" si="15"/>
        <v>15</v>
      </c>
      <c r="M218" s="179">
        <f t="shared" si="15"/>
        <v>15</v>
      </c>
      <c r="O218" s="186">
        <f t="shared" si="13"/>
        <v>-15</v>
      </c>
      <c r="P218" s="186">
        <f t="shared" si="13"/>
        <v>-10</v>
      </c>
      <c r="Q218" s="186">
        <f t="shared" si="14"/>
        <v>0</v>
      </c>
      <c r="R218" s="186">
        <f t="shared" si="14"/>
        <v>33.33333333333333</v>
      </c>
    </row>
    <row r="219" spans="1:18" ht="63" hidden="1">
      <c r="A219" s="339" t="s">
        <v>574</v>
      </c>
      <c r="B219" s="342"/>
      <c r="C219" s="356" t="s">
        <v>190</v>
      </c>
      <c r="D219" s="356" t="s">
        <v>190</v>
      </c>
      <c r="E219" s="356" t="s">
        <v>199</v>
      </c>
      <c r="F219" s="356" t="s">
        <v>193</v>
      </c>
      <c r="G219" s="356" t="s">
        <v>576</v>
      </c>
      <c r="H219" s="356"/>
      <c r="I219" s="363">
        <f>I220</f>
        <v>0</v>
      </c>
      <c r="J219" s="363">
        <v>5</v>
      </c>
      <c r="K219" s="363">
        <f>K220</f>
        <v>0</v>
      </c>
      <c r="L219" s="296">
        <v>15</v>
      </c>
      <c r="M219" s="179">
        <v>15</v>
      </c>
      <c r="O219" s="186">
        <f t="shared" si="13"/>
        <v>-15</v>
      </c>
      <c r="P219" s="186">
        <f t="shared" si="13"/>
        <v>-10</v>
      </c>
      <c r="Q219" s="186">
        <f t="shared" si="14"/>
        <v>0</v>
      </c>
      <c r="R219" s="186">
        <f t="shared" si="14"/>
        <v>33.33333333333333</v>
      </c>
    </row>
    <row r="220" spans="1:18" ht="47.25" hidden="1">
      <c r="A220" s="342" t="s">
        <v>257</v>
      </c>
      <c r="B220" s="342"/>
      <c r="C220" s="356" t="s">
        <v>190</v>
      </c>
      <c r="D220" s="356" t="s">
        <v>190</v>
      </c>
      <c r="E220" s="356" t="s">
        <v>199</v>
      </c>
      <c r="F220" s="356" t="s">
        <v>193</v>
      </c>
      <c r="G220" s="356" t="s">
        <v>576</v>
      </c>
      <c r="H220" s="356" t="s">
        <v>162</v>
      </c>
      <c r="I220" s="363">
        <v>0</v>
      </c>
      <c r="J220" s="363">
        <v>20</v>
      </c>
      <c r="K220" s="363">
        <v>0</v>
      </c>
      <c r="L220" s="296">
        <v>20</v>
      </c>
      <c r="M220" s="179">
        <v>20</v>
      </c>
      <c r="O220" s="186">
        <f t="shared" si="13"/>
        <v>-20</v>
      </c>
      <c r="P220" s="186">
        <f t="shared" si="13"/>
        <v>0</v>
      </c>
      <c r="Q220" s="186">
        <f t="shared" si="14"/>
        <v>0</v>
      </c>
      <c r="R220" s="186">
        <f t="shared" si="14"/>
        <v>100</v>
      </c>
    </row>
    <row r="221" spans="1:18" ht="15.75" hidden="1">
      <c r="A221" s="342" t="s">
        <v>172</v>
      </c>
      <c r="B221" s="342"/>
      <c r="C221" s="356" t="s">
        <v>190</v>
      </c>
      <c r="D221" s="356" t="s">
        <v>190</v>
      </c>
      <c r="E221" s="356" t="s">
        <v>199</v>
      </c>
      <c r="F221" s="356" t="s">
        <v>193</v>
      </c>
      <c r="G221" s="356" t="s">
        <v>167</v>
      </c>
      <c r="H221" s="356" t="s">
        <v>162</v>
      </c>
      <c r="I221" s="359">
        <v>0</v>
      </c>
      <c r="J221" s="359">
        <v>20</v>
      </c>
      <c r="K221" s="359">
        <v>0</v>
      </c>
      <c r="L221" s="448">
        <v>20</v>
      </c>
      <c r="M221" s="177">
        <v>20</v>
      </c>
      <c r="O221" s="186">
        <f t="shared" si="13"/>
        <v>-20</v>
      </c>
      <c r="P221" s="186">
        <f t="shared" si="13"/>
        <v>0</v>
      </c>
      <c r="Q221" s="186">
        <f t="shared" si="14"/>
        <v>0</v>
      </c>
      <c r="R221" s="186">
        <f t="shared" si="14"/>
        <v>100</v>
      </c>
    </row>
    <row r="222" spans="1:18" ht="15.75" hidden="1">
      <c r="A222" s="343" t="s">
        <v>177</v>
      </c>
      <c r="B222" s="343"/>
      <c r="C222" s="356" t="s">
        <v>190</v>
      </c>
      <c r="D222" s="356" t="s">
        <v>190</v>
      </c>
      <c r="E222" s="356" t="s">
        <v>199</v>
      </c>
      <c r="F222" s="356" t="s">
        <v>193</v>
      </c>
      <c r="G222" s="356" t="s">
        <v>167</v>
      </c>
      <c r="H222" s="356" t="s">
        <v>162</v>
      </c>
      <c r="I222" s="363">
        <v>0</v>
      </c>
      <c r="J222" s="363">
        <v>20</v>
      </c>
      <c r="K222" s="363">
        <v>0</v>
      </c>
      <c r="L222" s="296">
        <v>20</v>
      </c>
      <c r="M222" s="179">
        <v>20</v>
      </c>
      <c r="O222" s="186">
        <f t="shared" si="13"/>
        <v>-20</v>
      </c>
      <c r="P222" s="186">
        <f t="shared" si="13"/>
        <v>0</v>
      </c>
      <c r="Q222" s="186">
        <f t="shared" si="14"/>
        <v>0</v>
      </c>
      <c r="R222" s="186">
        <f t="shared" si="14"/>
        <v>100</v>
      </c>
    </row>
    <row r="223" spans="1:18" s="9" customFormat="1" ht="15.75">
      <c r="A223" s="358" t="s">
        <v>225</v>
      </c>
      <c r="B223" s="358"/>
      <c r="C223" s="355" t="s">
        <v>190</v>
      </c>
      <c r="D223" s="356" t="s">
        <v>190</v>
      </c>
      <c r="E223" s="355" t="s">
        <v>200</v>
      </c>
      <c r="F223" s="355"/>
      <c r="G223" s="355"/>
      <c r="H223" s="355"/>
      <c r="I223" s="364">
        <f>I224</f>
        <v>2450.57</v>
      </c>
      <c r="J223" s="364">
        <f>J224</f>
        <v>2345.5</v>
      </c>
      <c r="K223" s="364">
        <f>K224</f>
        <v>2799.6400000000003</v>
      </c>
      <c r="L223" s="450">
        <f>L224</f>
        <v>3542.8</v>
      </c>
      <c r="M223" s="180">
        <f>M224</f>
        <v>3542.8</v>
      </c>
      <c r="O223" s="186">
        <f t="shared" si="13"/>
        <v>-1092.23</v>
      </c>
      <c r="P223" s="186">
        <f t="shared" si="13"/>
        <v>-1197.3000000000002</v>
      </c>
      <c r="Q223" s="186">
        <f t="shared" si="14"/>
        <v>69.17043016822852</v>
      </c>
      <c r="R223" s="186">
        <f t="shared" si="14"/>
        <v>66.20469684994919</v>
      </c>
    </row>
    <row r="224" spans="1:18" s="9" customFormat="1" ht="15.75">
      <c r="A224" s="344" t="s">
        <v>65</v>
      </c>
      <c r="B224" s="344"/>
      <c r="C224" s="355" t="s">
        <v>190</v>
      </c>
      <c r="D224" s="356" t="s">
        <v>190</v>
      </c>
      <c r="E224" s="355" t="s">
        <v>200</v>
      </c>
      <c r="F224" s="355" t="s">
        <v>159</v>
      </c>
      <c r="G224" s="355"/>
      <c r="H224" s="355"/>
      <c r="I224" s="364">
        <f>I225+I235+I241</f>
        <v>2450.57</v>
      </c>
      <c r="J224" s="364">
        <f>J225+J235+J241+J245</f>
        <v>2345.5</v>
      </c>
      <c r="K224" s="364">
        <f>K225+K235+K241</f>
        <v>2799.6400000000003</v>
      </c>
      <c r="L224" s="450">
        <f>L225</f>
        <v>3542.8</v>
      </c>
      <c r="M224" s="180">
        <f>M225</f>
        <v>3542.8</v>
      </c>
      <c r="O224" s="186">
        <f t="shared" si="13"/>
        <v>-1092.23</v>
      </c>
      <c r="P224" s="186">
        <f t="shared" si="13"/>
        <v>-1197.3000000000002</v>
      </c>
      <c r="Q224" s="186">
        <f t="shared" si="14"/>
        <v>69.17043016822852</v>
      </c>
      <c r="R224" s="186">
        <f t="shared" si="14"/>
        <v>66.20469684994919</v>
      </c>
    </row>
    <row r="225" spans="1:18" ht="15.75">
      <c r="A225" s="340" t="s">
        <v>577</v>
      </c>
      <c r="B225" s="342"/>
      <c r="C225" s="356" t="s">
        <v>190</v>
      </c>
      <c r="D225" s="356" t="s">
        <v>190</v>
      </c>
      <c r="E225" s="356" t="s">
        <v>200</v>
      </c>
      <c r="F225" s="356" t="s">
        <v>159</v>
      </c>
      <c r="G225" s="356" t="s">
        <v>328</v>
      </c>
      <c r="H225" s="356"/>
      <c r="I225" s="363">
        <f>I228</f>
        <v>2450.57</v>
      </c>
      <c r="J225" s="363">
        <f>J228</f>
        <v>2345.5</v>
      </c>
      <c r="K225" s="363">
        <f>K228</f>
        <v>2799.6400000000003</v>
      </c>
      <c r="L225" s="296">
        <f>L228</f>
        <v>3542.8</v>
      </c>
      <c r="M225" s="179">
        <f>M228</f>
        <v>3542.8</v>
      </c>
      <c r="O225" s="186">
        <f t="shared" si="13"/>
        <v>-1092.23</v>
      </c>
      <c r="P225" s="186">
        <f t="shared" si="13"/>
        <v>-1197.3000000000002</v>
      </c>
      <c r="Q225" s="186">
        <f t="shared" si="14"/>
        <v>69.17043016822852</v>
      </c>
      <c r="R225" s="186">
        <f t="shared" si="14"/>
        <v>66.20469684994919</v>
      </c>
    </row>
    <row r="226" spans="1:18" ht="15.75" hidden="1">
      <c r="A226" s="342" t="s">
        <v>222</v>
      </c>
      <c r="B226" s="342"/>
      <c r="C226" s="356" t="s">
        <v>190</v>
      </c>
      <c r="D226" s="356" t="s">
        <v>190</v>
      </c>
      <c r="E226" s="356" t="s">
        <v>200</v>
      </c>
      <c r="F226" s="356" t="s">
        <v>159</v>
      </c>
      <c r="G226" s="356" t="s">
        <v>329</v>
      </c>
      <c r="H226" s="356"/>
      <c r="I226" s="363">
        <f>I227</f>
        <v>0</v>
      </c>
      <c r="J226" s="363">
        <f>J227</f>
        <v>0</v>
      </c>
      <c r="K226" s="363">
        <f>K227</f>
        <v>0</v>
      </c>
      <c r="L226" s="296">
        <f>L227</f>
        <v>0</v>
      </c>
      <c r="M226" s="179">
        <f>M227</f>
        <v>0</v>
      </c>
      <c r="O226" s="186">
        <f t="shared" si="13"/>
        <v>0</v>
      </c>
      <c r="P226" s="186">
        <f t="shared" si="13"/>
        <v>0</v>
      </c>
      <c r="Q226" s="186" t="e">
        <f t="shared" si="14"/>
        <v>#DIV/0!</v>
      </c>
      <c r="R226" s="186" t="e">
        <f t="shared" si="14"/>
        <v>#DIV/0!</v>
      </c>
    </row>
    <row r="227" spans="1:18" ht="31.5" hidden="1">
      <c r="A227" s="342" t="s">
        <v>153</v>
      </c>
      <c r="B227" s="342"/>
      <c r="C227" s="356" t="s">
        <v>190</v>
      </c>
      <c r="D227" s="356" t="s">
        <v>190</v>
      </c>
      <c r="E227" s="356" t="s">
        <v>200</v>
      </c>
      <c r="F227" s="356" t="s">
        <v>159</v>
      </c>
      <c r="G227" s="356" t="s">
        <v>329</v>
      </c>
      <c r="H227" s="356" t="s">
        <v>162</v>
      </c>
      <c r="I227" s="363"/>
      <c r="J227" s="363"/>
      <c r="K227" s="363"/>
      <c r="L227" s="296"/>
      <c r="M227" s="179"/>
      <c r="O227" s="186">
        <f t="shared" si="13"/>
        <v>0</v>
      </c>
      <c r="P227" s="186">
        <f t="shared" si="13"/>
        <v>0</v>
      </c>
      <c r="Q227" s="186" t="e">
        <f t="shared" si="14"/>
        <v>#DIV/0!</v>
      </c>
      <c r="R227" s="186" t="e">
        <f t="shared" si="14"/>
        <v>#DIV/0!</v>
      </c>
    </row>
    <row r="228" spans="1:18" ht="31.5">
      <c r="A228" s="340" t="s">
        <v>578</v>
      </c>
      <c r="B228" s="343"/>
      <c r="C228" s="356" t="s">
        <v>190</v>
      </c>
      <c r="D228" s="356" t="s">
        <v>190</v>
      </c>
      <c r="E228" s="356" t="s">
        <v>200</v>
      </c>
      <c r="F228" s="356" t="s">
        <v>159</v>
      </c>
      <c r="G228" s="356" t="s">
        <v>580</v>
      </c>
      <c r="H228" s="356"/>
      <c r="I228" s="363">
        <f>I229+I234+I245</f>
        <v>2450.57</v>
      </c>
      <c r="J228" s="363">
        <f>J229+J234</f>
        <v>2345.5</v>
      </c>
      <c r="K228" s="363">
        <f>K229+K234+K245</f>
        <v>2799.6400000000003</v>
      </c>
      <c r="L228" s="296">
        <f>L229+L234</f>
        <v>3542.8</v>
      </c>
      <c r="M228" s="179">
        <f>M229+M234</f>
        <v>3542.8</v>
      </c>
      <c r="O228" s="186">
        <f t="shared" si="13"/>
        <v>-1092.23</v>
      </c>
      <c r="P228" s="186">
        <f t="shared" si="13"/>
        <v>-1197.3000000000002</v>
      </c>
      <c r="Q228" s="186">
        <f t="shared" si="14"/>
        <v>69.17043016822852</v>
      </c>
      <c r="R228" s="186">
        <f t="shared" si="14"/>
        <v>66.20469684994919</v>
      </c>
    </row>
    <row r="229" spans="1:18" ht="16.5" customHeight="1">
      <c r="A229" s="340" t="s">
        <v>579</v>
      </c>
      <c r="B229" s="342"/>
      <c r="C229" s="356" t="s">
        <v>190</v>
      </c>
      <c r="D229" s="356" t="s">
        <v>190</v>
      </c>
      <c r="E229" s="356" t="s">
        <v>200</v>
      </c>
      <c r="F229" s="356" t="s">
        <v>159</v>
      </c>
      <c r="G229" s="356" t="s">
        <v>581</v>
      </c>
      <c r="H229" s="356"/>
      <c r="I229" s="360">
        <f>I230+I231</f>
        <v>2450.57</v>
      </c>
      <c r="J229" s="360">
        <f>1641-7.5</f>
        <v>1633.5</v>
      </c>
      <c r="K229" s="360">
        <f>K230+K231</f>
        <v>2799.6400000000003</v>
      </c>
      <c r="L229" s="449">
        <v>2561.9</v>
      </c>
      <c r="M229" s="178">
        <v>2561.9</v>
      </c>
      <c r="O229" s="186">
        <f t="shared" si="13"/>
        <v>-111.32999999999993</v>
      </c>
      <c r="P229" s="186">
        <f t="shared" si="13"/>
        <v>-928.4000000000001</v>
      </c>
      <c r="Q229" s="186">
        <f t="shared" si="14"/>
        <v>95.65439712713221</v>
      </c>
      <c r="R229" s="186">
        <f t="shared" si="14"/>
        <v>63.76127093173035</v>
      </c>
    </row>
    <row r="230" spans="1:18" ht="63" customHeight="1">
      <c r="A230" s="342" t="s">
        <v>151</v>
      </c>
      <c r="B230" s="342"/>
      <c r="C230" s="356" t="s">
        <v>190</v>
      </c>
      <c r="D230" s="356" t="s">
        <v>190</v>
      </c>
      <c r="E230" s="356" t="s">
        <v>200</v>
      </c>
      <c r="F230" s="356" t="s">
        <v>159</v>
      </c>
      <c r="G230" s="356" t="s">
        <v>581</v>
      </c>
      <c r="H230" s="356" t="s">
        <v>152</v>
      </c>
      <c r="I230" s="360">
        <f>1335.65+474.15</f>
        <v>1809.8000000000002</v>
      </c>
      <c r="J230" s="360" t="s">
        <v>219</v>
      </c>
      <c r="K230" s="360">
        <f>1210.88+651.32</f>
        <v>1862.2000000000003</v>
      </c>
      <c r="L230" s="449" t="s">
        <v>219</v>
      </c>
      <c r="M230" s="178" t="s">
        <v>219</v>
      </c>
      <c r="O230" s="186">
        <f t="shared" si="13"/>
        <v>520.6000000000001</v>
      </c>
      <c r="P230" s="186">
        <f t="shared" si="13"/>
        <v>0</v>
      </c>
      <c r="Q230" s="186">
        <f t="shared" si="14"/>
        <v>140.3816320198573</v>
      </c>
      <c r="R230" s="186">
        <f t="shared" si="14"/>
        <v>100</v>
      </c>
    </row>
    <row r="231" spans="1:18" ht="32.25" customHeight="1">
      <c r="A231" s="342" t="s">
        <v>257</v>
      </c>
      <c r="B231" s="342"/>
      <c r="C231" s="356" t="s">
        <v>190</v>
      </c>
      <c r="D231" s="356" t="s">
        <v>190</v>
      </c>
      <c r="E231" s="356" t="s">
        <v>200</v>
      </c>
      <c r="F231" s="356" t="s">
        <v>159</v>
      </c>
      <c r="G231" s="356" t="s">
        <v>581</v>
      </c>
      <c r="H231" s="356" t="s">
        <v>162</v>
      </c>
      <c r="I231" s="360">
        <f>29.53+143.24+38+430</f>
        <v>640.77</v>
      </c>
      <c r="J231" s="360" t="s">
        <v>219</v>
      </c>
      <c r="K231" s="360">
        <f>118.93+349.51+39+430</f>
        <v>937.44</v>
      </c>
      <c r="L231" s="449" t="s">
        <v>219</v>
      </c>
      <c r="M231" s="178" t="s">
        <v>219</v>
      </c>
      <c r="O231" s="186">
        <f t="shared" si="13"/>
        <v>-648.4300000000001</v>
      </c>
      <c r="P231" s="186">
        <f t="shared" si="13"/>
        <v>0</v>
      </c>
      <c r="Q231" s="186">
        <f t="shared" si="14"/>
        <v>49.70291653738752</v>
      </c>
      <c r="R231" s="186">
        <f t="shared" si="14"/>
        <v>100</v>
      </c>
    </row>
    <row r="232" spans="1:18" ht="17.25" customHeight="1" hidden="1">
      <c r="A232" s="343" t="s">
        <v>154</v>
      </c>
      <c r="B232" s="343"/>
      <c r="C232" s="356" t="s">
        <v>190</v>
      </c>
      <c r="D232" s="356" t="s">
        <v>190</v>
      </c>
      <c r="E232" s="356" t="s">
        <v>200</v>
      </c>
      <c r="F232" s="356" t="s">
        <v>159</v>
      </c>
      <c r="G232" s="356" t="s">
        <v>581</v>
      </c>
      <c r="H232" s="356" t="s">
        <v>155</v>
      </c>
      <c r="I232" s="360">
        <v>0</v>
      </c>
      <c r="J232" s="360" t="s">
        <v>220</v>
      </c>
      <c r="K232" s="360">
        <v>0</v>
      </c>
      <c r="L232" s="449" t="s">
        <v>220</v>
      </c>
      <c r="M232" s="178" t="s">
        <v>220</v>
      </c>
      <c r="O232" s="186">
        <f t="shared" si="13"/>
        <v>-990.2</v>
      </c>
      <c r="P232" s="186">
        <f t="shared" si="13"/>
        <v>0</v>
      </c>
      <c r="Q232" s="186">
        <f t="shared" si="14"/>
        <v>0</v>
      </c>
      <c r="R232" s="186">
        <f t="shared" si="14"/>
        <v>100</v>
      </c>
    </row>
    <row r="233" spans="1:18" ht="15" customHeight="1" hidden="1">
      <c r="A233" s="342" t="s">
        <v>165</v>
      </c>
      <c r="B233" s="342"/>
      <c r="C233" s="356" t="s">
        <v>190</v>
      </c>
      <c r="D233" s="356" t="s">
        <v>190</v>
      </c>
      <c r="E233" s="356" t="s">
        <v>200</v>
      </c>
      <c r="F233" s="356" t="s">
        <v>159</v>
      </c>
      <c r="G233" s="431" t="s">
        <v>330</v>
      </c>
      <c r="H233" s="356" t="s">
        <v>152</v>
      </c>
      <c r="I233" s="360">
        <v>0</v>
      </c>
      <c r="J233" s="360" t="s">
        <v>221</v>
      </c>
      <c r="K233" s="360">
        <v>0</v>
      </c>
      <c r="L233" s="449" t="s">
        <v>221</v>
      </c>
      <c r="M233" s="178" t="s">
        <v>221</v>
      </c>
      <c r="O233" s="186">
        <f t="shared" si="13"/>
        <v>-299</v>
      </c>
      <c r="P233" s="186">
        <f t="shared" si="13"/>
        <v>0</v>
      </c>
      <c r="Q233" s="186">
        <f t="shared" si="14"/>
        <v>0</v>
      </c>
      <c r="R233" s="186">
        <f t="shared" si="14"/>
        <v>100</v>
      </c>
    </row>
    <row r="234" spans="1:18" ht="47.25" hidden="1">
      <c r="A234" s="342" t="s">
        <v>257</v>
      </c>
      <c r="B234" s="342"/>
      <c r="C234" s="356" t="s">
        <v>190</v>
      </c>
      <c r="D234" s="356" t="s">
        <v>190</v>
      </c>
      <c r="E234" s="356" t="s">
        <v>200</v>
      </c>
      <c r="F234" s="356" t="s">
        <v>159</v>
      </c>
      <c r="G234" s="356" t="s">
        <v>330</v>
      </c>
      <c r="H234" s="356" t="s">
        <v>162</v>
      </c>
      <c r="I234" s="360">
        <v>0</v>
      </c>
      <c r="J234" s="360">
        <v>712</v>
      </c>
      <c r="K234" s="360">
        <v>0</v>
      </c>
      <c r="L234" s="456">
        <v>980.9</v>
      </c>
      <c r="M234" s="194">
        <v>980.9</v>
      </c>
      <c r="O234" s="186">
        <f t="shared" si="13"/>
        <v>-980.9</v>
      </c>
      <c r="P234" s="186">
        <f t="shared" si="13"/>
        <v>-268.9</v>
      </c>
      <c r="Q234" s="186">
        <f t="shared" si="14"/>
        <v>0</v>
      </c>
      <c r="R234" s="186">
        <f t="shared" si="14"/>
        <v>72.58640024467327</v>
      </c>
    </row>
    <row r="235" spans="1:18" ht="48" hidden="1" thickBot="1">
      <c r="A235" s="432" t="s">
        <v>451</v>
      </c>
      <c r="B235" s="433"/>
      <c r="C235" s="434" t="s">
        <v>190</v>
      </c>
      <c r="D235" s="356" t="s">
        <v>190</v>
      </c>
      <c r="E235" s="434" t="s">
        <v>200</v>
      </c>
      <c r="F235" s="434" t="s">
        <v>159</v>
      </c>
      <c r="G235" s="435">
        <v>70000000000</v>
      </c>
      <c r="H235" s="434"/>
      <c r="I235" s="365">
        <f aca="true" t="shared" si="16" ref="I235:K237">I236</f>
        <v>0</v>
      </c>
      <c r="J235" s="360">
        <f t="shared" si="16"/>
        <v>0</v>
      </c>
      <c r="K235" s="365">
        <f t="shared" si="16"/>
        <v>0</v>
      </c>
      <c r="L235" s="456"/>
      <c r="M235" s="194"/>
      <c r="O235" s="186"/>
      <c r="P235" s="186"/>
      <c r="Q235" s="186"/>
      <c r="R235" s="186"/>
    </row>
    <row r="236" spans="1:18" ht="32.25" hidden="1" thickBot="1">
      <c r="A236" s="436" t="s">
        <v>452</v>
      </c>
      <c r="B236" s="433"/>
      <c r="C236" s="434" t="s">
        <v>190</v>
      </c>
      <c r="D236" s="356" t="s">
        <v>190</v>
      </c>
      <c r="E236" s="434" t="s">
        <v>200</v>
      </c>
      <c r="F236" s="434" t="s">
        <v>159</v>
      </c>
      <c r="G236" s="437">
        <v>7000100000</v>
      </c>
      <c r="H236" s="434"/>
      <c r="I236" s="365">
        <f>I237</f>
        <v>0</v>
      </c>
      <c r="J236" s="360">
        <f>J239</f>
        <v>0</v>
      </c>
      <c r="K236" s="365">
        <f>K237</f>
        <v>0</v>
      </c>
      <c r="L236" s="456"/>
      <c r="M236" s="194"/>
      <c r="O236" s="186"/>
      <c r="P236" s="186"/>
      <c r="Q236" s="186"/>
      <c r="R236" s="186"/>
    </row>
    <row r="237" spans="1:18" ht="16.5" hidden="1" thickBot="1">
      <c r="A237" s="438" t="s">
        <v>453</v>
      </c>
      <c r="B237" s="433"/>
      <c r="C237" s="434" t="s">
        <v>190</v>
      </c>
      <c r="D237" s="356" t="s">
        <v>190</v>
      </c>
      <c r="E237" s="434" t="s">
        <v>200</v>
      </c>
      <c r="F237" s="434" t="s">
        <v>159</v>
      </c>
      <c r="G237" s="437">
        <v>7000117001</v>
      </c>
      <c r="H237" s="434"/>
      <c r="I237" s="365">
        <f t="shared" si="16"/>
        <v>0</v>
      </c>
      <c r="J237" s="360"/>
      <c r="K237" s="365">
        <f t="shared" si="16"/>
        <v>0</v>
      </c>
      <c r="L237" s="456"/>
      <c r="M237" s="194"/>
      <c r="O237" s="186"/>
      <c r="P237" s="186"/>
      <c r="Q237" s="186"/>
      <c r="R237" s="186"/>
    </row>
    <row r="238" spans="1:18" ht="48" hidden="1" thickBot="1">
      <c r="A238" s="438" t="s">
        <v>257</v>
      </c>
      <c r="B238" s="370"/>
      <c r="C238" s="434" t="s">
        <v>190</v>
      </c>
      <c r="D238" s="356" t="s">
        <v>190</v>
      </c>
      <c r="E238" s="434" t="s">
        <v>200</v>
      </c>
      <c r="F238" s="434" t="s">
        <v>159</v>
      </c>
      <c r="G238" s="437">
        <v>7000117001</v>
      </c>
      <c r="H238" s="434" t="s">
        <v>162</v>
      </c>
      <c r="I238" s="365">
        <v>0</v>
      </c>
      <c r="J238" s="360"/>
      <c r="K238" s="365">
        <v>0</v>
      </c>
      <c r="L238" s="456"/>
      <c r="M238" s="194"/>
      <c r="O238" s="186"/>
      <c r="P238" s="186"/>
      <c r="Q238" s="186"/>
      <c r="R238" s="186"/>
    </row>
    <row r="239" spans="1:18" ht="63" hidden="1">
      <c r="A239" s="439" t="s">
        <v>133</v>
      </c>
      <c r="B239" s="439"/>
      <c r="C239" s="356" t="s">
        <v>190</v>
      </c>
      <c r="D239" s="356" t="s">
        <v>190</v>
      </c>
      <c r="E239" s="356" t="s">
        <v>200</v>
      </c>
      <c r="F239" s="356" t="s">
        <v>159</v>
      </c>
      <c r="G239" s="332" t="s">
        <v>134</v>
      </c>
      <c r="H239" s="356"/>
      <c r="I239" s="360">
        <f>I240</f>
        <v>0</v>
      </c>
      <c r="J239" s="360">
        <f>J240</f>
        <v>0</v>
      </c>
      <c r="K239" s="360">
        <f>K240</f>
        <v>0</v>
      </c>
      <c r="L239" s="456"/>
      <c r="M239" s="194"/>
      <c r="O239" s="186"/>
      <c r="P239" s="186"/>
      <c r="Q239" s="186"/>
      <c r="R239" s="186"/>
    </row>
    <row r="240" spans="1:18" ht="47.25" hidden="1">
      <c r="A240" s="342" t="s">
        <v>257</v>
      </c>
      <c r="B240" s="342"/>
      <c r="C240" s="356" t="s">
        <v>190</v>
      </c>
      <c r="D240" s="356" t="s">
        <v>190</v>
      </c>
      <c r="E240" s="356" t="s">
        <v>200</v>
      </c>
      <c r="F240" s="356" t="s">
        <v>159</v>
      </c>
      <c r="G240" s="332" t="s">
        <v>134</v>
      </c>
      <c r="H240" s="356" t="s">
        <v>162</v>
      </c>
      <c r="I240" s="360">
        <v>0</v>
      </c>
      <c r="J240" s="360"/>
      <c r="K240" s="360">
        <v>0</v>
      </c>
      <c r="L240" s="456"/>
      <c r="M240" s="194"/>
      <c r="O240" s="186"/>
      <c r="P240" s="186"/>
      <c r="Q240" s="186"/>
      <c r="R240" s="186"/>
    </row>
    <row r="241" spans="1:18" ht="94.5" hidden="1">
      <c r="A241" s="440" t="s">
        <v>289</v>
      </c>
      <c r="B241" s="342"/>
      <c r="C241" s="356" t="s">
        <v>190</v>
      </c>
      <c r="D241" s="356" t="s">
        <v>190</v>
      </c>
      <c r="E241" s="356" t="s">
        <v>200</v>
      </c>
      <c r="F241" s="356" t="s">
        <v>159</v>
      </c>
      <c r="G241" s="441">
        <v>7000000000</v>
      </c>
      <c r="H241" s="356"/>
      <c r="I241" s="360">
        <f aca="true" t="shared" si="17" ref="I241:K243">I242</f>
        <v>0</v>
      </c>
      <c r="J241" s="360">
        <f t="shared" si="17"/>
        <v>0</v>
      </c>
      <c r="K241" s="360">
        <f t="shared" si="17"/>
        <v>0</v>
      </c>
      <c r="L241" s="456"/>
      <c r="M241" s="194"/>
      <c r="O241" s="186"/>
      <c r="P241" s="186"/>
      <c r="Q241" s="186"/>
      <c r="R241" s="186"/>
    </row>
    <row r="242" spans="1:18" ht="94.5" hidden="1">
      <c r="A242" s="439" t="s">
        <v>290</v>
      </c>
      <c r="B242" s="342"/>
      <c r="C242" s="356" t="s">
        <v>190</v>
      </c>
      <c r="D242" s="356" t="s">
        <v>190</v>
      </c>
      <c r="E242" s="356" t="s">
        <v>200</v>
      </c>
      <c r="F242" s="356" t="s">
        <v>159</v>
      </c>
      <c r="G242" s="332">
        <v>7001000000</v>
      </c>
      <c r="H242" s="356"/>
      <c r="I242" s="360">
        <f t="shared" si="17"/>
        <v>0</v>
      </c>
      <c r="J242" s="360">
        <f t="shared" si="17"/>
        <v>0</v>
      </c>
      <c r="K242" s="360">
        <f t="shared" si="17"/>
        <v>0</v>
      </c>
      <c r="L242" s="456"/>
      <c r="M242" s="194"/>
      <c r="O242" s="186"/>
      <c r="P242" s="186"/>
      <c r="Q242" s="186"/>
      <c r="R242" s="186"/>
    </row>
    <row r="243" spans="1:18" ht="47.25" hidden="1">
      <c r="A243" s="439" t="s">
        <v>291</v>
      </c>
      <c r="B243" s="342"/>
      <c r="C243" s="356" t="s">
        <v>190</v>
      </c>
      <c r="D243" s="356" t="s">
        <v>190</v>
      </c>
      <c r="E243" s="356" t="s">
        <v>200</v>
      </c>
      <c r="F243" s="356" t="s">
        <v>159</v>
      </c>
      <c r="G243" s="332">
        <v>7001000005</v>
      </c>
      <c r="H243" s="356"/>
      <c r="I243" s="360">
        <f t="shared" si="17"/>
        <v>0</v>
      </c>
      <c r="J243" s="360">
        <f t="shared" si="17"/>
        <v>0</v>
      </c>
      <c r="K243" s="360">
        <f t="shared" si="17"/>
        <v>0</v>
      </c>
      <c r="L243" s="456"/>
      <c r="M243" s="194"/>
      <c r="O243" s="186"/>
      <c r="P243" s="186"/>
      <c r="Q243" s="186"/>
      <c r="R243" s="186"/>
    </row>
    <row r="244" spans="1:18" ht="47.25" hidden="1">
      <c r="A244" s="342" t="s">
        <v>257</v>
      </c>
      <c r="B244" s="342"/>
      <c r="C244" s="356" t="s">
        <v>190</v>
      </c>
      <c r="D244" s="356" t="s">
        <v>190</v>
      </c>
      <c r="E244" s="356" t="s">
        <v>200</v>
      </c>
      <c r="F244" s="356" t="s">
        <v>159</v>
      </c>
      <c r="G244" s="332">
        <v>7001000005</v>
      </c>
      <c r="H244" s="356" t="s">
        <v>162</v>
      </c>
      <c r="I244" s="360">
        <v>0</v>
      </c>
      <c r="J244" s="360">
        <v>0</v>
      </c>
      <c r="K244" s="360">
        <v>0</v>
      </c>
      <c r="L244" s="456"/>
      <c r="M244" s="194"/>
      <c r="O244" s="186"/>
      <c r="P244" s="186"/>
      <c r="Q244" s="186"/>
      <c r="R244" s="186"/>
    </row>
    <row r="245" spans="1:18" ht="15.75" hidden="1">
      <c r="A245" s="343" t="s">
        <v>154</v>
      </c>
      <c r="B245" s="343"/>
      <c r="C245" s="356" t="s">
        <v>190</v>
      </c>
      <c r="D245" s="356" t="s">
        <v>190</v>
      </c>
      <c r="E245" s="356" t="s">
        <v>200</v>
      </c>
      <c r="F245" s="356" t="s">
        <v>159</v>
      </c>
      <c r="G245" s="356" t="s">
        <v>330</v>
      </c>
      <c r="H245" s="356" t="s">
        <v>155</v>
      </c>
      <c r="I245" s="360">
        <v>0</v>
      </c>
      <c r="J245" s="360">
        <v>0</v>
      </c>
      <c r="K245" s="360">
        <v>0</v>
      </c>
      <c r="L245" s="456"/>
      <c r="M245" s="194"/>
      <c r="O245" s="186"/>
      <c r="P245" s="186"/>
      <c r="Q245" s="186"/>
      <c r="R245" s="186"/>
    </row>
    <row r="246" spans="1:18" s="9" customFormat="1" ht="15.75">
      <c r="A246" s="344" t="s">
        <v>53</v>
      </c>
      <c r="B246" s="344"/>
      <c r="C246" s="355" t="s">
        <v>190</v>
      </c>
      <c r="D246" s="356" t="s">
        <v>190</v>
      </c>
      <c r="E246" s="355" t="s">
        <v>203</v>
      </c>
      <c r="F246" s="355"/>
      <c r="G246" s="355"/>
      <c r="H246" s="355"/>
      <c r="I246" s="364">
        <f aca="true" t="shared" si="18" ref="I246:M250">I247</f>
        <v>148.32</v>
      </c>
      <c r="J246" s="364">
        <f t="shared" si="18"/>
        <v>120</v>
      </c>
      <c r="K246" s="364">
        <f t="shared" si="18"/>
        <v>146.85</v>
      </c>
      <c r="L246" s="450">
        <f t="shared" si="18"/>
        <v>243.5</v>
      </c>
      <c r="M246" s="180">
        <f t="shared" si="18"/>
        <v>243.5</v>
      </c>
      <c r="O246" s="186">
        <f t="shared" si="13"/>
        <v>-95.18</v>
      </c>
      <c r="P246" s="186">
        <f t="shared" si="13"/>
        <v>-123.5</v>
      </c>
      <c r="Q246" s="186">
        <f t="shared" si="14"/>
        <v>60.91170431211499</v>
      </c>
      <c r="R246" s="186">
        <f t="shared" si="14"/>
        <v>49.28131416837782</v>
      </c>
    </row>
    <row r="247" spans="1:18" s="9" customFormat="1" ht="15.75">
      <c r="A247" s="344" t="s">
        <v>204</v>
      </c>
      <c r="B247" s="344"/>
      <c r="C247" s="355" t="s">
        <v>190</v>
      </c>
      <c r="D247" s="356" t="s">
        <v>190</v>
      </c>
      <c r="E247" s="355" t="s">
        <v>203</v>
      </c>
      <c r="F247" s="355" t="s">
        <v>159</v>
      </c>
      <c r="G247" s="355"/>
      <c r="H247" s="355"/>
      <c r="I247" s="364">
        <f t="shared" si="18"/>
        <v>148.32</v>
      </c>
      <c r="J247" s="364">
        <f t="shared" si="18"/>
        <v>120</v>
      </c>
      <c r="K247" s="364">
        <f t="shared" si="18"/>
        <v>146.85</v>
      </c>
      <c r="L247" s="450">
        <f t="shared" si="18"/>
        <v>243.5</v>
      </c>
      <c r="M247" s="180">
        <f t="shared" si="18"/>
        <v>243.5</v>
      </c>
      <c r="O247" s="186">
        <f t="shared" si="13"/>
        <v>-95.18</v>
      </c>
      <c r="P247" s="186">
        <f t="shared" si="13"/>
        <v>-123.5</v>
      </c>
      <c r="Q247" s="186">
        <f t="shared" si="14"/>
        <v>60.91170431211499</v>
      </c>
      <c r="R247" s="186">
        <f t="shared" si="14"/>
        <v>49.28131416837782</v>
      </c>
    </row>
    <row r="248" spans="1:18" ht="21" customHeight="1">
      <c r="A248" s="340" t="s">
        <v>582</v>
      </c>
      <c r="B248" s="342"/>
      <c r="C248" s="356" t="s">
        <v>190</v>
      </c>
      <c r="D248" s="356" t="s">
        <v>190</v>
      </c>
      <c r="E248" s="356" t="s">
        <v>203</v>
      </c>
      <c r="F248" s="356" t="s">
        <v>159</v>
      </c>
      <c r="G248" s="356" t="s">
        <v>326</v>
      </c>
      <c r="H248" s="356"/>
      <c r="I248" s="363">
        <f t="shared" si="18"/>
        <v>148.32</v>
      </c>
      <c r="J248" s="363">
        <f t="shared" si="18"/>
        <v>120</v>
      </c>
      <c r="K248" s="363">
        <f t="shared" si="18"/>
        <v>146.85</v>
      </c>
      <c r="L248" s="296">
        <f t="shared" si="18"/>
        <v>243.5</v>
      </c>
      <c r="M248" s="179">
        <f t="shared" si="18"/>
        <v>243.5</v>
      </c>
      <c r="O248" s="186">
        <f t="shared" si="13"/>
        <v>-95.18</v>
      </c>
      <c r="P248" s="186">
        <f t="shared" si="13"/>
        <v>-123.5</v>
      </c>
      <c r="Q248" s="186">
        <f t="shared" si="14"/>
        <v>60.91170431211499</v>
      </c>
      <c r="R248" s="186">
        <f t="shared" si="14"/>
        <v>49.28131416837782</v>
      </c>
    </row>
    <row r="249" spans="1:18" ht="31.5">
      <c r="A249" s="340" t="s">
        <v>205</v>
      </c>
      <c r="B249" s="342"/>
      <c r="C249" s="356" t="s">
        <v>190</v>
      </c>
      <c r="D249" s="356" t="s">
        <v>190</v>
      </c>
      <c r="E249" s="356" t="s">
        <v>203</v>
      </c>
      <c r="F249" s="356" t="s">
        <v>159</v>
      </c>
      <c r="G249" s="356" t="s">
        <v>584</v>
      </c>
      <c r="H249" s="356"/>
      <c r="I249" s="363">
        <f t="shared" si="18"/>
        <v>148.32</v>
      </c>
      <c r="J249" s="363">
        <f t="shared" si="18"/>
        <v>120</v>
      </c>
      <c r="K249" s="363">
        <f t="shared" si="18"/>
        <v>146.85</v>
      </c>
      <c r="L249" s="296">
        <f t="shared" si="18"/>
        <v>243.5</v>
      </c>
      <c r="M249" s="179">
        <f t="shared" si="18"/>
        <v>243.5</v>
      </c>
      <c r="O249" s="186">
        <f t="shared" si="13"/>
        <v>-95.18</v>
      </c>
      <c r="P249" s="186">
        <f t="shared" si="13"/>
        <v>-123.5</v>
      </c>
      <c r="Q249" s="186">
        <f t="shared" si="14"/>
        <v>60.91170431211499</v>
      </c>
      <c r="R249" s="186">
        <f t="shared" si="14"/>
        <v>49.28131416837782</v>
      </c>
    </row>
    <row r="250" spans="1:18" ht="64.5" customHeight="1">
      <c r="A250" s="342" t="s">
        <v>250</v>
      </c>
      <c r="B250" s="342"/>
      <c r="C250" s="356" t="s">
        <v>190</v>
      </c>
      <c r="D250" s="356" t="s">
        <v>190</v>
      </c>
      <c r="E250" s="356" t="s">
        <v>203</v>
      </c>
      <c r="F250" s="356" t="s">
        <v>159</v>
      </c>
      <c r="G250" s="356" t="s">
        <v>583</v>
      </c>
      <c r="H250" s="356"/>
      <c r="I250" s="363">
        <f t="shared" si="18"/>
        <v>148.32</v>
      </c>
      <c r="J250" s="363">
        <f t="shared" si="18"/>
        <v>120</v>
      </c>
      <c r="K250" s="363">
        <f t="shared" si="18"/>
        <v>146.85</v>
      </c>
      <c r="L250" s="296">
        <f t="shared" si="18"/>
        <v>243.5</v>
      </c>
      <c r="M250" s="179">
        <f t="shared" si="18"/>
        <v>243.5</v>
      </c>
      <c r="O250" s="186">
        <f t="shared" si="13"/>
        <v>-95.18</v>
      </c>
      <c r="P250" s="186">
        <f t="shared" si="13"/>
        <v>-123.5</v>
      </c>
      <c r="Q250" s="186">
        <f t="shared" si="14"/>
        <v>60.91170431211499</v>
      </c>
      <c r="R250" s="186">
        <f t="shared" si="14"/>
        <v>49.28131416837782</v>
      </c>
    </row>
    <row r="251" spans="1:18" ht="32.25" customHeight="1">
      <c r="A251" s="343" t="s">
        <v>413</v>
      </c>
      <c r="B251" s="343"/>
      <c r="C251" s="356" t="s">
        <v>190</v>
      </c>
      <c r="D251" s="356" t="s">
        <v>190</v>
      </c>
      <c r="E251" s="356" t="s">
        <v>203</v>
      </c>
      <c r="F251" s="356" t="s">
        <v>159</v>
      </c>
      <c r="G251" s="356" t="s">
        <v>583</v>
      </c>
      <c r="H251" s="356" t="s">
        <v>179</v>
      </c>
      <c r="I251" s="363">
        <v>148.32</v>
      </c>
      <c r="J251" s="363">
        <v>120</v>
      </c>
      <c r="K251" s="363">
        <v>146.85</v>
      </c>
      <c r="L251" s="296">
        <v>243.5</v>
      </c>
      <c r="M251" s="179">
        <v>243.5</v>
      </c>
      <c r="O251" s="186">
        <f t="shared" si="13"/>
        <v>-95.18</v>
      </c>
      <c r="P251" s="186">
        <f t="shared" si="13"/>
        <v>-123.5</v>
      </c>
      <c r="Q251" s="186">
        <f t="shared" si="14"/>
        <v>60.91170431211499</v>
      </c>
      <c r="R251" s="186">
        <f t="shared" si="14"/>
        <v>49.28131416837782</v>
      </c>
    </row>
    <row r="252" spans="1:18" ht="13.5" customHeight="1">
      <c r="A252" s="344" t="s">
        <v>182</v>
      </c>
      <c r="B252" s="344"/>
      <c r="C252" s="355" t="s">
        <v>190</v>
      </c>
      <c r="D252" s="356" t="s">
        <v>190</v>
      </c>
      <c r="E252" s="355" t="s">
        <v>64</v>
      </c>
      <c r="F252" s="355"/>
      <c r="G252" s="355"/>
      <c r="H252" s="355"/>
      <c r="I252" s="364">
        <f aca="true" t="shared" si="19" ref="I252:M255">I253</f>
        <v>4.98</v>
      </c>
      <c r="J252" s="364">
        <f t="shared" si="19"/>
        <v>0.7</v>
      </c>
      <c r="K252" s="364">
        <f t="shared" si="19"/>
        <v>8.35</v>
      </c>
      <c r="L252" s="450">
        <f t="shared" si="19"/>
        <v>0</v>
      </c>
      <c r="M252" s="180">
        <f t="shared" si="19"/>
        <v>0</v>
      </c>
      <c r="O252" s="186">
        <f t="shared" si="13"/>
        <v>4.98</v>
      </c>
      <c r="P252" s="186">
        <f t="shared" si="13"/>
        <v>0.7</v>
      </c>
      <c r="Q252" s="186" t="e">
        <f t="shared" si="14"/>
        <v>#DIV/0!</v>
      </c>
      <c r="R252" s="186" t="e">
        <f t="shared" si="14"/>
        <v>#DIV/0!</v>
      </c>
    </row>
    <row r="253" spans="1:18" ht="31.5">
      <c r="A253" s="344" t="s">
        <v>231</v>
      </c>
      <c r="B253" s="344"/>
      <c r="C253" s="355" t="s">
        <v>190</v>
      </c>
      <c r="D253" s="356" t="s">
        <v>190</v>
      </c>
      <c r="E253" s="355" t="s">
        <v>64</v>
      </c>
      <c r="F253" s="355" t="s">
        <v>159</v>
      </c>
      <c r="G253" s="355"/>
      <c r="H253" s="355"/>
      <c r="I253" s="364">
        <f t="shared" si="19"/>
        <v>4.98</v>
      </c>
      <c r="J253" s="364">
        <f t="shared" si="19"/>
        <v>0.7</v>
      </c>
      <c r="K253" s="364">
        <f t="shared" si="19"/>
        <v>8.35</v>
      </c>
      <c r="L253" s="450">
        <f t="shared" si="19"/>
        <v>0</v>
      </c>
      <c r="M253" s="180">
        <f t="shared" si="19"/>
        <v>0</v>
      </c>
      <c r="O253" s="186">
        <f t="shared" si="13"/>
        <v>4.98</v>
      </c>
      <c r="P253" s="186">
        <f t="shared" si="13"/>
        <v>0.7</v>
      </c>
      <c r="Q253" s="186" t="e">
        <f t="shared" si="14"/>
        <v>#DIV/0!</v>
      </c>
      <c r="R253" s="186" t="e">
        <f t="shared" si="14"/>
        <v>#DIV/0!</v>
      </c>
    </row>
    <row r="254" spans="1:18" ht="13.5" customHeight="1">
      <c r="A254" s="340" t="s">
        <v>585</v>
      </c>
      <c r="B254" s="342"/>
      <c r="C254" s="356" t="s">
        <v>190</v>
      </c>
      <c r="D254" s="356" t="s">
        <v>190</v>
      </c>
      <c r="E254" s="356" t="s">
        <v>64</v>
      </c>
      <c r="F254" s="356" t="s">
        <v>159</v>
      </c>
      <c r="G254" s="356" t="s">
        <v>331</v>
      </c>
      <c r="H254" s="356"/>
      <c r="I254" s="363">
        <f t="shared" si="19"/>
        <v>4.98</v>
      </c>
      <c r="J254" s="363">
        <f t="shared" si="19"/>
        <v>0.7</v>
      </c>
      <c r="K254" s="363">
        <f t="shared" si="19"/>
        <v>8.35</v>
      </c>
      <c r="L254" s="296">
        <f t="shared" si="19"/>
        <v>0</v>
      </c>
      <c r="M254" s="179">
        <f t="shared" si="19"/>
        <v>0</v>
      </c>
      <c r="O254" s="186">
        <f t="shared" si="13"/>
        <v>4.98</v>
      </c>
      <c r="P254" s="186">
        <f t="shared" si="13"/>
        <v>0.7</v>
      </c>
      <c r="Q254" s="186" t="e">
        <f t="shared" si="14"/>
        <v>#DIV/0!</v>
      </c>
      <c r="R254" s="186" t="e">
        <f t="shared" si="14"/>
        <v>#DIV/0!</v>
      </c>
    </row>
    <row r="255" spans="1:18" ht="15" customHeight="1">
      <c r="A255" s="343" t="s">
        <v>586</v>
      </c>
      <c r="B255" s="342"/>
      <c r="C255" s="356" t="s">
        <v>190</v>
      </c>
      <c r="D255" s="356" t="s">
        <v>190</v>
      </c>
      <c r="E255" s="356" t="s">
        <v>64</v>
      </c>
      <c r="F255" s="356" t="s">
        <v>159</v>
      </c>
      <c r="G255" s="356" t="s">
        <v>589</v>
      </c>
      <c r="H255" s="356"/>
      <c r="I255" s="363">
        <f t="shared" si="19"/>
        <v>4.98</v>
      </c>
      <c r="J255" s="363">
        <f t="shared" si="19"/>
        <v>0.7</v>
      </c>
      <c r="K255" s="363">
        <f t="shared" si="19"/>
        <v>8.35</v>
      </c>
      <c r="L255" s="296">
        <f t="shared" si="19"/>
        <v>0</v>
      </c>
      <c r="M255" s="179">
        <f t="shared" si="19"/>
        <v>0</v>
      </c>
      <c r="O255" s="186">
        <f t="shared" si="13"/>
        <v>4.98</v>
      </c>
      <c r="P255" s="186">
        <f t="shared" si="13"/>
        <v>0.7</v>
      </c>
      <c r="Q255" s="186" t="e">
        <f t="shared" si="14"/>
        <v>#DIV/0!</v>
      </c>
      <c r="R255" s="186" t="e">
        <f t="shared" si="14"/>
        <v>#DIV/0!</v>
      </c>
    </row>
    <row r="256" spans="1:18" ht="13.5" customHeight="1">
      <c r="A256" s="343" t="s">
        <v>587</v>
      </c>
      <c r="B256" s="343"/>
      <c r="C256" s="356" t="s">
        <v>190</v>
      </c>
      <c r="D256" s="356" t="s">
        <v>190</v>
      </c>
      <c r="E256" s="356" t="s">
        <v>64</v>
      </c>
      <c r="F256" s="356" t="s">
        <v>159</v>
      </c>
      <c r="G256" s="356" t="s">
        <v>588</v>
      </c>
      <c r="H256" s="356"/>
      <c r="I256" s="363">
        <v>4.98</v>
      </c>
      <c r="J256" s="363">
        <v>0.7</v>
      </c>
      <c r="K256" s="363">
        <v>8.35</v>
      </c>
      <c r="L256" s="296">
        <v>0</v>
      </c>
      <c r="M256" s="179"/>
      <c r="O256" s="186">
        <f t="shared" si="13"/>
        <v>4.98</v>
      </c>
      <c r="P256" s="186">
        <f t="shared" si="13"/>
        <v>0.7</v>
      </c>
      <c r="Q256" s="186" t="e">
        <f t="shared" si="14"/>
        <v>#DIV/0!</v>
      </c>
      <c r="R256" s="186" t="e">
        <f t="shared" si="14"/>
        <v>#DIV/0!</v>
      </c>
    </row>
    <row r="257" spans="1:18" ht="17.25" customHeight="1">
      <c r="A257" s="343" t="s">
        <v>184</v>
      </c>
      <c r="B257" s="343"/>
      <c r="C257" s="356"/>
      <c r="D257" s="356" t="s">
        <v>190</v>
      </c>
      <c r="E257" s="356" t="s">
        <v>64</v>
      </c>
      <c r="F257" s="356" t="s">
        <v>159</v>
      </c>
      <c r="G257" s="356" t="s">
        <v>588</v>
      </c>
      <c r="H257" s="356" t="s">
        <v>156</v>
      </c>
      <c r="I257" s="363">
        <v>4.98</v>
      </c>
      <c r="J257" s="363"/>
      <c r="K257" s="363">
        <v>8.35</v>
      </c>
      <c r="L257" s="296"/>
      <c r="M257" s="179"/>
      <c r="O257" s="186"/>
      <c r="P257" s="186"/>
      <c r="Q257" s="186"/>
      <c r="R257" s="186"/>
    </row>
    <row r="258" spans="1:18" s="9" customFormat="1" ht="30" customHeight="1">
      <c r="A258" s="344" t="s">
        <v>227</v>
      </c>
      <c r="B258" s="344"/>
      <c r="C258" s="355" t="s">
        <v>190</v>
      </c>
      <c r="D258" s="356" t="s">
        <v>190</v>
      </c>
      <c r="E258" s="355" t="s">
        <v>191</v>
      </c>
      <c r="F258" s="355"/>
      <c r="G258" s="355"/>
      <c r="H258" s="355"/>
      <c r="I258" s="364">
        <f aca="true" t="shared" si="20" ref="I258:M260">I259</f>
        <v>119.46000000000001</v>
      </c>
      <c r="J258" s="364">
        <f t="shared" si="20"/>
        <v>107.8</v>
      </c>
      <c r="K258" s="364">
        <f t="shared" si="20"/>
        <v>119.46000000000001</v>
      </c>
      <c r="L258" s="450">
        <f t="shared" si="20"/>
        <v>64.3</v>
      </c>
      <c r="M258" s="180">
        <f t="shared" si="20"/>
        <v>64.3</v>
      </c>
      <c r="O258" s="186">
        <f t="shared" si="13"/>
        <v>55.16000000000001</v>
      </c>
      <c r="P258" s="186">
        <f t="shared" si="13"/>
        <v>43.5</v>
      </c>
      <c r="Q258" s="186">
        <f t="shared" si="14"/>
        <v>185.7853810264386</v>
      </c>
      <c r="R258" s="186">
        <f t="shared" si="14"/>
        <v>167.651632970451</v>
      </c>
    </row>
    <row r="259" spans="1:18" ht="41.25" customHeight="1">
      <c r="A259" s="343" t="s">
        <v>258</v>
      </c>
      <c r="B259" s="343"/>
      <c r="C259" s="356" t="s">
        <v>190</v>
      </c>
      <c r="D259" s="356" t="s">
        <v>190</v>
      </c>
      <c r="E259" s="356" t="s">
        <v>191</v>
      </c>
      <c r="F259" s="356" t="s">
        <v>169</v>
      </c>
      <c r="G259" s="356"/>
      <c r="H259" s="356"/>
      <c r="I259" s="359">
        <f t="shared" si="20"/>
        <v>119.46000000000001</v>
      </c>
      <c r="J259" s="359">
        <f t="shared" si="20"/>
        <v>107.8</v>
      </c>
      <c r="K259" s="359">
        <f t="shared" si="20"/>
        <v>119.46000000000001</v>
      </c>
      <c r="L259" s="448">
        <f t="shared" si="20"/>
        <v>64.3</v>
      </c>
      <c r="M259" s="177">
        <f t="shared" si="20"/>
        <v>64.3</v>
      </c>
      <c r="O259" s="186">
        <f t="shared" si="13"/>
        <v>55.16000000000001</v>
      </c>
      <c r="P259" s="186">
        <f t="shared" si="13"/>
        <v>43.5</v>
      </c>
      <c r="Q259" s="186">
        <f t="shared" si="14"/>
        <v>185.7853810264386</v>
      </c>
      <c r="R259" s="186">
        <f t="shared" si="14"/>
        <v>167.651632970451</v>
      </c>
    </row>
    <row r="260" spans="1:18" ht="23.25" customHeight="1">
      <c r="A260" s="340" t="s">
        <v>590</v>
      </c>
      <c r="B260" s="343"/>
      <c r="C260" s="356" t="s">
        <v>190</v>
      </c>
      <c r="D260" s="356" t="s">
        <v>190</v>
      </c>
      <c r="E260" s="356" t="s">
        <v>191</v>
      </c>
      <c r="F260" s="356" t="s">
        <v>169</v>
      </c>
      <c r="G260" s="356" t="s">
        <v>332</v>
      </c>
      <c r="H260" s="356"/>
      <c r="I260" s="363">
        <f t="shared" si="20"/>
        <v>119.46000000000001</v>
      </c>
      <c r="J260" s="363">
        <f t="shared" si="20"/>
        <v>107.8</v>
      </c>
      <c r="K260" s="363">
        <f t="shared" si="20"/>
        <v>119.46000000000001</v>
      </c>
      <c r="L260" s="296">
        <f t="shared" si="20"/>
        <v>64.3</v>
      </c>
      <c r="M260" s="179">
        <f t="shared" si="20"/>
        <v>64.3</v>
      </c>
      <c r="O260" s="186">
        <f t="shared" si="13"/>
        <v>55.16000000000001</v>
      </c>
      <c r="P260" s="186">
        <f t="shared" si="13"/>
        <v>43.5</v>
      </c>
      <c r="Q260" s="186">
        <f t="shared" si="14"/>
        <v>185.7853810264386</v>
      </c>
      <c r="R260" s="186">
        <f t="shared" si="14"/>
        <v>167.651632970451</v>
      </c>
    </row>
    <row r="261" spans="1:18" ht="91.5" customHeight="1">
      <c r="A261" s="442" t="s">
        <v>54</v>
      </c>
      <c r="B261" s="442"/>
      <c r="C261" s="356" t="s">
        <v>190</v>
      </c>
      <c r="D261" s="356" t="s">
        <v>190</v>
      </c>
      <c r="E261" s="356" t="s">
        <v>191</v>
      </c>
      <c r="F261" s="356" t="s">
        <v>169</v>
      </c>
      <c r="G261" s="356" t="s">
        <v>591</v>
      </c>
      <c r="H261" s="356"/>
      <c r="I261" s="363">
        <f>I262+I267+I264</f>
        <v>119.46000000000001</v>
      </c>
      <c r="J261" s="363">
        <f>J262+J267+J264</f>
        <v>107.8</v>
      </c>
      <c r="K261" s="363">
        <f>K262+K267+K264</f>
        <v>119.46000000000001</v>
      </c>
      <c r="L261" s="296">
        <f>L262+L267</f>
        <v>64.3</v>
      </c>
      <c r="M261" s="179">
        <f>M262+M267</f>
        <v>64.3</v>
      </c>
      <c r="O261" s="186">
        <f t="shared" si="13"/>
        <v>55.16000000000001</v>
      </c>
      <c r="P261" s="186">
        <f t="shared" si="13"/>
        <v>43.5</v>
      </c>
      <c r="Q261" s="186">
        <f t="shared" si="14"/>
        <v>185.7853810264386</v>
      </c>
      <c r="R261" s="186">
        <f t="shared" si="14"/>
        <v>167.651632970451</v>
      </c>
    </row>
    <row r="262" spans="1:18" s="9" customFormat="1" ht="69" customHeight="1">
      <c r="A262" s="358" t="s">
        <v>55</v>
      </c>
      <c r="B262" s="358"/>
      <c r="C262" s="355" t="s">
        <v>190</v>
      </c>
      <c r="D262" s="356" t="s">
        <v>190</v>
      </c>
      <c r="E262" s="355" t="s">
        <v>191</v>
      </c>
      <c r="F262" s="355" t="s">
        <v>169</v>
      </c>
      <c r="G262" s="356" t="s">
        <v>592</v>
      </c>
      <c r="H262" s="355"/>
      <c r="I262" s="364">
        <v>82.54</v>
      </c>
      <c r="J262" s="364">
        <f>J263</f>
        <v>60.7</v>
      </c>
      <c r="K262" s="364">
        <f>K263</f>
        <v>82.54</v>
      </c>
      <c r="L262" s="450">
        <f>L263</f>
        <v>48.6</v>
      </c>
      <c r="M262" s="180">
        <f>M263</f>
        <v>48.6</v>
      </c>
      <c r="O262" s="186">
        <f t="shared" si="13"/>
        <v>33.940000000000005</v>
      </c>
      <c r="P262" s="186">
        <f t="shared" si="13"/>
        <v>12.100000000000001</v>
      </c>
      <c r="Q262" s="186">
        <f t="shared" si="14"/>
        <v>169.83539094650206</v>
      </c>
      <c r="R262" s="186">
        <f t="shared" si="14"/>
        <v>124.89711934156378</v>
      </c>
    </row>
    <row r="263" spans="1:18" ht="15.75">
      <c r="A263" s="342" t="s">
        <v>73</v>
      </c>
      <c r="B263" s="342"/>
      <c r="C263" s="356" t="s">
        <v>190</v>
      </c>
      <c r="D263" s="356" t="s">
        <v>190</v>
      </c>
      <c r="E263" s="356" t="s">
        <v>191</v>
      </c>
      <c r="F263" s="356" t="s">
        <v>169</v>
      </c>
      <c r="G263" s="356" t="s">
        <v>592</v>
      </c>
      <c r="H263" s="356" t="s">
        <v>161</v>
      </c>
      <c r="I263" s="359">
        <v>82.54</v>
      </c>
      <c r="J263" s="359">
        <v>60.7</v>
      </c>
      <c r="K263" s="359">
        <v>82.54</v>
      </c>
      <c r="L263" s="448">
        <v>48.6</v>
      </c>
      <c r="M263" s="177">
        <v>48.6</v>
      </c>
      <c r="O263" s="186">
        <f t="shared" si="13"/>
        <v>33.940000000000005</v>
      </c>
      <c r="P263" s="186">
        <f t="shared" si="13"/>
        <v>12.100000000000001</v>
      </c>
      <c r="Q263" s="186">
        <f t="shared" si="14"/>
        <v>169.83539094650206</v>
      </c>
      <c r="R263" s="186">
        <f t="shared" si="14"/>
        <v>124.89711934156378</v>
      </c>
    </row>
    <row r="264" spans="1:18" ht="32.25" customHeight="1" hidden="1">
      <c r="A264" s="358" t="s">
        <v>408</v>
      </c>
      <c r="B264" s="342"/>
      <c r="C264" s="356" t="s">
        <v>190</v>
      </c>
      <c r="D264" s="356" t="s">
        <v>190</v>
      </c>
      <c r="E264" s="356" t="s">
        <v>191</v>
      </c>
      <c r="F264" s="356" t="s">
        <v>169</v>
      </c>
      <c r="G264" s="355" t="s">
        <v>593</v>
      </c>
      <c r="H264" s="356" t="s">
        <v>161</v>
      </c>
      <c r="I264" s="443">
        <f>I265</f>
        <v>0</v>
      </c>
      <c r="J264" s="363">
        <f>J265</f>
        <v>19.8</v>
      </c>
      <c r="K264" s="443">
        <f>K265</f>
        <v>0</v>
      </c>
      <c r="L264" s="296">
        <v>25.6</v>
      </c>
      <c r="M264" s="179">
        <v>25.6</v>
      </c>
      <c r="O264" s="186">
        <f t="shared" si="13"/>
        <v>-25.6</v>
      </c>
      <c r="P264" s="186">
        <f t="shared" si="13"/>
        <v>-5.800000000000001</v>
      </c>
      <c r="Q264" s="186">
        <f t="shared" si="14"/>
        <v>0</v>
      </c>
      <c r="R264" s="186">
        <f t="shared" si="14"/>
        <v>77.34375</v>
      </c>
    </row>
    <row r="265" spans="1:18" ht="18" customHeight="1" hidden="1">
      <c r="A265" s="342" t="s">
        <v>73</v>
      </c>
      <c r="B265" s="342"/>
      <c r="C265" s="356" t="s">
        <v>190</v>
      </c>
      <c r="D265" s="356" t="s">
        <v>190</v>
      </c>
      <c r="E265" s="356" t="s">
        <v>191</v>
      </c>
      <c r="F265" s="356" t="s">
        <v>169</v>
      </c>
      <c r="G265" s="355" t="s">
        <v>593</v>
      </c>
      <c r="H265" s="356" t="s">
        <v>161</v>
      </c>
      <c r="I265" s="427">
        <v>0</v>
      </c>
      <c r="J265" s="363">
        <v>19.8</v>
      </c>
      <c r="K265" s="427">
        <v>0</v>
      </c>
      <c r="L265" s="296">
        <v>25.6</v>
      </c>
      <c r="M265" s="179">
        <v>25.6</v>
      </c>
      <c r="O265" s="186">
        <f aca="true" t="shared" si="21" ref="O265:P268">I265-L265</f>
        <v>-25.6</v>
      </c>
      <c r="P265" s="186">
        <f t="shared" si="21"/>
        <v>-5.800000000000001</v>
      </c>
      <c r="Q265" s="186">
        <f aca="true" t="shared" si="22" ref="Q265:R268">I265/L265*100</f>
        <v>0</v>
      </c>
      <c r="R265" s="186">
        <f t="shared" si="22"/>
        <v>77.34375</v>
      </c>
    </row>
    <row r="266" spans="1:18" ht="31.5" hidden="1">
      <c r="A266" s="442" t="s">
        <v>17</v>
      </c>
      <c r="B266" s="442"/>
      <c r="C266" s="356" t="s">
        <v>190</v>
      </c>
      <c r="D266" s="356" t="s">
        <v>190</v>
      </c>
      <c r="E266" s="356" t="s">
        <v>191</v>
      </c>
      <c r="F266" s="356" t="s">
        <v>169</v>
      </c>
      <c r="G266" s="356" t="s">
        <v>333</v>
      </c>
      <c r="H266" s="356" t="s">
        <v>161</v>
      </c>
      <c r="I266" s="363">
        <v>25.6</v>
      </c>
      <c r="J266" s="363">
        <v>25.6</v>
      </c>
      <c r="K266" s="363">
        <v>25.6</v>
      </c>
      <c r="L266" s="296">
        <v>25.6</v>
      </c>
      <c r="M266" s="179">
        <v>25.6</v>
      </c>
      <c r="O266" s="186">
        <f t="shared" si="21"/>
        <v>0</v>
      </c>
      <c r="P266" s="186">
        <f t="shared" si="21"/>
        <v>0</v>
      </c>
      <c r="Q266" s="186">
        <f t="shared" si="22"/>
        <v>100</v>
      </c>
      <c r="R266" s="186">
        <f t="shared" si="22"/>
        <v>100</v>
      </c>
    </row>
    <row r="267" spans="1:18" s="9" customFormat="1" ht="27.75" customHeight="1">
      <c r="A267" s="444" t="s">
        <v>283</v>
      </c>
      <c r="B267" s="444"/>
      <c r="C267" s="355" t="s">
        <v>190</v>
      </c>
      <c r="D267" s="356" t="s">
        <v>190</v>
      </c>
      <c r="E267" s="355" t="s">
        <v>191</v>
      </c>
      <c r="F267" s="355" t="s">
        <v>169</v>
      </c>
      <c r="G267" s="356" t="s">
        <v>594</v>
      </c>
      <c r="H267" s="355"/>
      <c r="I267" s="364">
        <v>36.92</v>
      </c>
      <c r="J267" s="364">
        <f>J268</f>
        <v>27.3</v>
      </c>
      <c r="K267" s="364">
        <v>36.92</v>
      </c>
      <c r="L267" s="450">
        <f>L268</f>
        <v>15.7</v>
      </c>
      <c r="M267" s="180">
        <f>M268</f>
        <v>15.7</v>
      </c>
      <c r="O267" s="186">
        <f t="shared" si="21"/>
        <v>21.220000000000002</v>
      </c>
      <c r="P267" s="186">
        <f t="shared" si="21"/>
        <v>11.600000000000001</v>
      </c>
      <c r="Q267" s="186">
        <f t="shared" si="22"/>
        <v>235.15923566878985</v>
      </c>
      <c r="R267" s="186">
        <f t="shared" si="22"/>
        <v>173.88535031847135</v>
      </c>
    </row>
    <row r="268" spans="1:18" ht="17.25" customHeight="1">
      <c r="A268" s="342" t="s">
        <v>73</v>
      </c>
      <c r="B268" s="342"/>
      <c r="C268" s="356" t="s">
        <v>190</v>
      </c>
      <c r="D268" s="356" t="s">
        <v>190</v>
      </c>
      <c r="E268" s="356" t="s">
        <v>191</v>
      </c>
      <c r="F268" s="356" t="s">
        <v>169</v>
      </c>
      <c r="G268" s="356" t="s">
        <v>594</v>
      </c>
      <c r="H268" s="356" t="s">
        <v>161</v>
      </c>
      <c r="I268" s="363">
        <v>36.92</v>
      </c>
      <c r="J268" s="363">
        <v>27.3</v>
      </c>
      <c r="K268" s="363">
        <v>36.92</v>
      </c>
      <c r="L268" s="296">
        <v>15.7</v>
      </c>
      <c r="M268" s="179">
        <v>15.7</v>
      </c>
      <c r="O268" s="186">
        <f t="shared" si="21"/>
        <v>21.220000000000002</v>
      </c>
      <c r="P268" s="186">
        <f t="shared" si="21"/>
        <v>11.600000000000001</v>
      </c>
      <c r="Q268" s="186">
        <f t="shared" si="22"/>
        <v>235.15923566878985</v>
      </c>
      <c r="R268" s="186">
        <f t="shared" si="22"/>
        <v>173.88535031847135</v>
      </c>
    </row>
    <row r="269" spans="1:13" ht="18.75" hidden="1">
      <c r="A269" s="292" t="s">
        <v>42</v>
      </c>
      <c r="B269" s="292"/>
      <c r="C269" s="290" t="s">
        <v>190</v>
      </c>
      <c r="D269" s="290"/>
      <c r="E269" s="290" t="s">
        <v>191</v>
      </c>
      <c r="F269" s="290" t="s">
        <v>169</v>
      </c>
      <c r="G269" s="290" t="s">
        <v>56</v>
      </c>
      <c r="H269" s="290" t="s">
        <v>161</v>
      </c>
      <c r="I269" s="294">
        <v>22.9</v>
      </c>
      <c r="J269" s="294">
        <v>22.9</v>
      </c>
      <c r="K269" s="286"/>
      <c r="L269" s="79">
        <v>22.9</v>
      </c>
      <c r="M269" s="79">
        <v>22.9</v>
      </c>
    </row>
    <row r="270" spans="1:13" ht="37.5" hidden="1">
      <c r="A270" s="291" t="s">
        <v>15</v>
      </c>
      <c r="B270" s="291"/>
      <c r="C270" s="290" t="s">
        <v>190</v>
      </c>
      <c r="D270" s="290"/>
      <c r="E270" s="290" t="s">
        <v>191</v>
      </c>
      <c r="F270" s="290" t="s">
        <v>169</v>
      </c>
      <c r="G270" s="290" t="s">
        <v>56</v>
      </c>
      <c r="H270" s="290" t="s">
        <v>161</v>
      </c>
      <c r="I270" s="293">
        <v>22.9</v>
      </c>
      <c r="J270" s="293">
        <v>22.9</v>
      </c>
      <c r="K270" s="286"/>
      <c r="L270" s="79">
        <v>22.9</v>
      </c>
      <c r="M270" s="79">
        <v>22.9</v>
      </c>
    </row>
    <row r="271" spans="1:13" ht="56.25" hidden="1">
      <c r="A271" s="292" t="s">
        <v>17</v>
      </c>
      <c r="B271" s="292"/>
      <c r="C271" s="290" t="s">
        <v>190</v>
      </c>
      <c r="D271" s="290"/>
      <c r="E271" s="290" t="s">
        <v>191</v>
      </c>
      <c r="F271" s="290" t="s">
        <v>169</v>
      </c>
      <c r="G271" s="290" t="s">
        <v>56</v>
      </c>
      <c r="H271" s="290" t="s">
        <v>161</v>
      </c>
      <c r="I271" s="293">
        <v>22.9</v>
      </c>
      <c r="J271" s="293">
        <v>22.9</v>
      </c>
      <c r="K271" s="286"/>
      <c r="L271" s="79">
        <v>22.9</v>
      </c>
      <c r="M271" s="79">
        <v>22.9</v>
      </c>
    </row>
    <row r="272" spans="1:13" ht="18.75">
      <c r="A272" s="297"/>
      <c r="B272" s="297"/>
      <c r="C272" s="287"/>
      <c r="D272" s="287"/>
      <c r="E272" s="287"/>
      <c r="F272" s="287"/>
      <c r="G272" s="287"/>
      <c r="H272" s="287"/>
      <c r="I272" s="298"/>
      <c r="J272" s="298"/>
      <c r="K272" s="286"/>
      <c r="L272" s="82"/>
      <c r="M272" s="82"/>
    </row>
    <row r="273" spans="1:13" ht="37.5" hidden="1">
      <c r="A273" s="297" t="s">
        <v>75</v>
      </c>
      <c r="B273" s="297"/>
      <c r="C273" s="287"/>
      <c r="D273" s="287"/>
      <c r="E273" s="287" t="s">
        <v>143</v>
      </c>
      <c r="F273" s="287"/>
      <c r="G273" s="287"/>
      <c r="H273" s="287"/>
      <c r="I273" s="295"/>
      <c r="J273" s="295"/>
      <c r="K273" s="286"/>
      <c r="L273" s="111"/>
      <c r="M273" s="111"/>
    </row>
    <row r="274" spans="1:13" ht="18.75" hidden="1">
      <c r="A274" s="299"/>
      <c r="B274" s="299"/>
      <c r="C274" s="287"/>
      <c r="D274" s="287"/>
      <c r="E274" s="300"/>
      <c r="F274" s="300"/>
      <c r="G274" s="300"/>
      <c r="H274" s="300"/>
      <c r="I274" s="301"/>
      <c r="J274" s="301"/>
      <c r="K274" s="286"/>
      <c r="L274" s="113"/>
      <c r="M274" s="113"/>
    </row>
    <row r="275" spans="1:13" ht="18.75">
      <c r="A275" s="302"/>
      <c r="B275" s="302"/>
      <c r="C275" s="300"/>
      <c r="D275" s="300"/>
      <c r="E275" s="300"/>
      <c r="F275" s="300"/>
      <c r="G275" s="300"/>
      <c r="H275" s="300"/>
      <c r="I275" s="301"/>
      <c r="J275" s="301"/>
      <c r="K275" s="286"/>
      <c r="L275" s="113"/>
      <c r="M275" s="113"/>
    </row>
    <row r="276" spans="1:13" ht="18.75">
      <c r="A276" s="297"/>
      <c r="B276" s="297"/>
      <c r="C276" s="287"/>
      <c r="D276" s="287"/>
      <c r="E276" s="287"/>
      <c r="F276" s="287"/>
      <c r="G276" s="287"/>
      <c r="H276" s="287"/>
      <c r="I276" s="295"/>
      <c r="J276" s="295"/>
      <c r="K276" s="286"/>
      <c r="L276" s="111"/>
      <c r="M276" s="111"/>
    </row>
    <row r="277" spans="1:13" ht="18.75">
      <c r="A277" s="297"/>
      <c r="B277" s="297"/>
      <c r="C277" s="287"/>
      <c r="D277" s="287"/>
      <c r="E277" s="287"/>
      <c r="F277" s="287"/>
      <c r="G277" s="287"/>
      <c r="H277" s="287"/>
      <c r="I277" s="295"/>
      <c r="J277" s="295"/>
      <c r="K277" s="286"/>
      <c r="L277" s="111"/>
      <c r="M277" s="111"/>
    </row>
    <row r="278" spans="1:13" ht="15">
      <c r="A278" s="110"/>
      <c r="B278" s="110"/>
      <c r="C278" s="81"/>
      <c r="D278" s="81"/>
      <c r="E278" s="81"/>
      <c r="F278" s="81"/>
      <c r="G278" s="81"/>
      <c r="H278" s="81"/>
      <c r="I278" s="111"/>
      <c r="J278" s="111"/>
      <c r="L278" s="111"/>
      <c r="M278" s="111"/>
    </row>
    <row r="279" spans="1:13" ht="15">
      <c r="A279" s="110"/>
      <c r="B279" s="110"/>
      <c r="C279" s="81"/>
      <c r="D279" s="81"/>
      <c r="E279" s="81"/>
      <c r="F279" s="81"/>
      <c r="G279" s="81"/>
      <c r="H279" s="81"/>
      <c r="I279" s="111"/>
      <c r="J279" s="111"/>
      <c r="L279" s="111"/>
      <c r="M279" s="111"/>
    </row>
    <row r="280" spans="1:13" ht="15">
      <c r="A280" s="115"/>
      <c r="B280" s="115"/>
      <c r="C280" s="112"/>
      <c r="D280" s="112"/>
      <c r="E280" s="112"/>
      <c r="F280" s="112"/>
      <c r="G280" s="112"/>
      <c r="H280" s="81"/>
      <c r="I280" s="111"/>
      <c r="J280" s="111"/>
      <c r="L280" s="111"/>
      <c r="M280" s="111"/>
    </row>
    <row r="281" spans="1:13" ht="14.25">
      <c r="A281" s="114"/>
      <c r="B281" s="114"/>
      <c r="C281" s="112"/>
      <c r="D281" s="112"/>
      <c r="E281" s="112"/>
      <c r="F281" s="112"/>
      <c r="G281" s="112"/>
      <c r="H281" s="112"/>
      <c r="I281" s="113"/>
      <c r="J281" s="113"/>
      <c r="L281" s="113"/>
      <c r="M281" s="113"/>
    </row>
    <row r="282" spans="1:13" ht="15">
      <c r="A282" s="84"/>
      <c r="B282" s="84"/>
      <c r="C282" s="81"/>
      <c r="D282" s="81"/>
      <c r="E282" s="81"/>
      <c r="F282" s="81"/>
      <c r="G282" s="81"/>
      <c r="H282" s="81"/>
      <c r="I282" s="111"/>
      <c r="J282" s="111"/>
      <c r="L282" s="111"/>
      <c r="M282" s="111"/>
    </row>
    <row r="283" spans="1:13" ht="15">
      <c r="A283" s="85"/>
      <c r="B283" s="85"/>
      <c r="C283" s="81"/>
      <c r="D283" s="81"/>
      <c r="E283" s="81"/>
      <c r="F283" s="81"/>
      <c r="G283" s="81"/>
      <c r="H283" s="81"/>
      <c r="I283" s="111"/>
      <c r="J283" s="111"/>
      <c r="L283" s="111"/>
      <c r="M283" s="111"/>
    </row>
    <row r="284" spans="1:13" ht="15">
      <c r="A284" s="85"/>
      <c r="B284" s="85"/>
      <c r="C284" s="81"/>
      <c r="D284" s="81"/>
      <c r="E284" s="81"/>
      <c r="F284" s="81"/>
      <c r="G284" s="81"/>
      <c r="H284" s="81"/>
      <c r="I284" s="111"/>
      <c r="J284" s="111"/>
      <c r="L284" s="111"/>
      <c r="M284" s="111"/>
    </row>
    <row r="285" spans="1:13" ht="15">
      <c r="A285" s="85"/>
      <c r="B285" s="85"/>
      <c r="C285" s="81"/>
      <c r="D285" s="81"/>
      <c r="E285" s="81"/>
      <c r="F285" s="81"/>
      <c r="G285" s="81"/>
      <c r="H285" s="81"/>
      <c r="I285" s="111"/>
      <c r="J285" s="111"/>
      <c r="L285" s="111"/>
      <c r="M285" s="111"/>
    </row>
    <row r="286" spans="1:13" ht="15">
      <c r="A286" s="114"/>
      <c r="B286" s="114"/>
      <c r="C286" s="81"/>
      <c r="D286" s="81"/>
      <c r="E286" s="112"/>
      <c r="F286" s="112"/>
      <c r="G286" s="112"/>
      <c r="H286" s="112"/>
      <c r="I286" s="113"/>
      <c r="J286" s="113"/>
      <c r="L286" s="113"/>
      <c r="M286" s="113"/>
    </row>
    <row r="287" spans="1:13" ht="15">
      <c r="A287" s="110"/>
      <c r="B287" s="110"/>
      <c r="C287" s="81"/>
      <c r="D287" s="81"/>
      <c r="E287" s="81"/>
      <c r="F287" s="81"/>
      <c r="G287" s="81"/>
      <c r="H287" s="81"/>
      <c r="I287" s="111"/>
      <c r="J287" s="111"/>
      <c r="L287" s="111"/>
      <c r="M287" s="111"/>
    </row>
    <row r="288" spans="1:13" ht="15">
      <c r="A288" s="110"/>
      <c r="B288" s="110"/>
      <c r="C288" s="81"/>
      <c r="D288" s="81"/>
      <c r="E288" s="81"/>
      <c r="F288" s="81"/>
      <c r="G288" s="81"/>
      <c r="H288" s="81"/>
      <c r="I288" s="111"/>
      <c r="J288" s="111"/>
      <c r="L288" s="111"/>
      <c r="M288" s="111"/>
    </row>
    <row r="289" spans="1:13" ht="15">
      <c r="A289" s="110"/>
      <c r="B289" s="110"/>
      <c r="C289" s="81"/>
      <c r="D289" s="81"/>
      <c r="E289" s="81"/>
      <c r="F289" s="81"/>
      <c r="G289" s="81"/>
      <c r="H289" s="81"/>
      <c r="I289" s="111"/>
      <c r="J289" s="111"/>
      <c r="L289" s="111"/>
      <c r="M289" s="111"/>
    </row>
    <row r="290" spans="1:13" ht="15">
      <c r="A290" s="110"/>
      <c r="B290" s="110"/>
      <c r="C290" s="81"/>
      <c r="D290" s="81"/>
      <c r="E290" s="81"/>
      <c r="F290" s="81"/>
      <c r="G290" s="81"/>
      <c r="H290" s="81"/>
      <c r="I290" s="111"/>
      <c r="J290" s="111"/>
      <c r="L290" s="111"/>
      <c r="M290" s="111"/>
    </row>
    <row r="291" spans="1:13" ht="15">
      <c r="A291" s="80"/>
      <c r="B291" s="80"/>
      <c r="C291" s="81"/>
      <c r="D291" s="81"/>
      <c r="E291" s="112"/>
      <c r="F291" s="112"/>
      <c r="G291" s="112"/>
      <c r="H291" s="112"/>
      <c r="I291" s="113"/>
      <c r="J291" s="113"/>
      <c r="L291" s="113"/>
      <c r="M291" s="113"/>
    </row>
    <row r="292" spans="1:13" s="9" customFormat="1" ht="14.25">
      <c r="A292" s="114"/>
      <c r="B292" s="114"/>
      <c r="C292" s="112"/>
      <c r="D292" s="112"/>
      <c r="E292" s="112"/>
      <c r="F292" s="112"/>
      <c r="G292" s="112"/>
      <c r="H292" s="112"/>
      <c r="I292" s="113"/>
      <c r="J292" s="113"/>
      <c r="L292" s="113"/>
      <c r="M292" s="113"/>
    </row>
    <row r="293" spans="1:13" ht="14.25">
      <c r="A293" s="114"/>
      <c r="B293" s="114"/>
      <c r="C293" s="112"/>
      <c r="D293" s="112"/>
      <c r="E293" s="112"/>
      <c r="F293" s="112"/>
      <c r="G293" s="112"/>
      <c r="H293" s="112"/>
      <c r="I293" s="113"/>
      <c r="J293" s="113"/>
      <c r="L293" s="113"/>
      <c r="M293" s="113"/>
    </row>
    <row r="294" spans="1:13" ht="15">
      <c r="A294" s="85"/>
      <c r="B294" s="85"/>
      <c r="C294" s="81"/>
      <c r="D294" s="81"/>
      <c r="E294" s="81"/>
      <c r="F294" s="81"/>
      <c r="G294" s="81"/>
      <c r="H294" s="81"/>
      <c r="I294" s="111"/>
      <c r="J294" s="111"/>
      <c r="L294" s="111"/>
      <c r="M294" s="111"/>
    </row>
    <row r="295" spans="1:13" ht="15">
      <c r="A295" s="110"/>
      <c r="B295" s="110"/>
      <c r="C295" s="81"/>
      <c r="D295" s="81"/>
      <c r="E295" s="81"/>
      <c r="F295" s="81"/>
      <c r="G295" s="81"/>
      <c r="H295" s="81"/>
      <c r="I295" s="111"/>
      <c r="J295" s="111"/>
      <c r="L295" s="111"/>
      <c r="M295" s="111"/>
    </row>
    <row r="296" spans="1:13" ht="15">
      <c r="A296" s="110"/>
      <c r="B296" s="110"/>
      <c r="C296" s="81"/>
      <c r="D296" s="81"/>
      <c r="E296" s="81"/>
      <c r="F296" s="81"/>
      <c r="G296" s="81"/>
      <c r="H296" s="81"/>
      <c r="I296" s="111"/>
      <c r="J296" s="111"/>
      <c r="L296" s="111"/>
      <c r="M296" s="111"/>
    </row>
    <row r="297" spans="1:13" ht="15">
      <c r="A297" s="110"/>
      <c r="B297" s="110"/>
      <c r="C297" s="81"/>
      <c r="D297" s="81"/>
      <c r="E297" s="81"/>
      <c r="F297" s="81"/>
      <c r="G297" s="81"/>
      <c r="H297" s="81"/>
      <c r="I297" s="111"/>
      <c r="J297" s="111"/>
      <c r="L297" s="111"/>
      <c r="M297" s="111"/>
    </row>
    <row r="298" spans="1:13" s="9" customFormat="1" ht="14.25">
      <c r="A298" s="114"/>
      <c r="B298" s="114"/>
      <c r="C298" s="112"/>
      <c r="D298" s="112"/>
      <c r="E298" s="112"/>
      <c r="F298" s="112"/>
      <c r="G298" s="112"/>
      <c r="H298" s="112"/>
      <c r="I298" s="113"/>
      <c r="J298" s="113"/>
      <c r="L298" s="113"/>
      <c r="M298" s="113"/>
    </row>
    <row r="299" spans="1:13" ht="14.25">
      <c r="A299" s="114"/>
      <c r="B299" s="114"/>
      <c r="C299" s="112"/>
      <c r="D299" s="112"/>
      <c r="E299" s="112"/>
      <c r="F299" s="112"/>
      <c r="G299" s="112"/>
      <c r="H299" s="112"/>
      <c r="I299" s="113"/>
      <c r="J299" s="113"/>
      <c r="L299" s="113"/>
      <c r="M299" s="113"/>
    </row>
    <row r="300" spans="1:13" ht="15">
      <c r="A300" s="84"/>
      <c r="B300" s="84"/>
      <c r="C300" s="81"/>
      <c r="D300" s="81"/>
      <c r="E300" s="81"/>
      <c r="F300" s="81"/>
      <c r="G300" s="81"/>
      <c r="H300" s="81"/>
      <c r="I300" s="111"/>
      <c r="J300" s="111"/>
      <c r="L300" s="111"/>
      <c r="M300" s="111"/>
    </row>
    <row r="301" spans="1:13" ht="15">
      <c r="A301" s="85"/>
      <c r="B301" s="85"/>
      <c r="C301" s="81"/>
      <c r="D301" s="81"/>
      <c r="E301" s="81"/>
      <c r="F301" s="81"/>
      <c r="G301" s="81"/>
      <c r="H301" s="81"/>
      <c r="I301" s="111"/>
      <c r="J301" s="111"/>
      <c r="L301" s="111"/>
      <c r="M301" s="111"/>
    </row>
    <row r="302" spans="1:13" ht="15">
      <c r="A302" s="85"/>
      <c r="B302" s="85"/>
      <c r="C302" s="81"/>
      <c r="D302" s="81"/>
      <c r="E302" s="81"/>
      <c r="F302" s="81"/>
      <c r="G302" s="81"/>
      <c r="H302" s="81"/>
      <c r="I302" s="111"/>
      <c r="J302" s="111"/>
      <c r="L302" s="111"/>
      <c r="M302" s="111"/>
    </row>
    <row r="303" spans="1:13" ht="15">
      <c r="A303" s="85"/>
      <c r="B303" s="85"/>
      <c r="C303" s="81"/>
      <c r="D303" s="81"/>
      <c r="E303" s="81"/>
      <c r="F303" s="81"/>
      <c r="G303" s="81"/>
      <c r="H303" s="81"/>
      <c r="I303" s="111"/>
      <c r="J303" s="111"/>
      <c r="L303" s="111"/>
      <c r="M303" s="111"/>
    </row>
    <row r="304" spans="1:13" ht="14.25">
      <c r="A304" s="114"/>
      <c r="B304" s="114"/>
      <c r="C304" s="112"/>
      <c r="D304" s="112"/>
      <c r="E304" s="112"/>
      <c r="F304" s="112"/>
      <c r="G304" s="112"/>
      <c r="H304" s="112"/>
      <c r="I304" s="113"/>
      <c r="J304" s="113"/>
      <c r="L304" s="113"/>
      <c r="M304" s="113"/>
    </row>
    <row r="305" spans="1:13" ht="15">
      <c r="A305" s="84"/>
      <c r="B305" s="84"/>
      <c r="C305" s="81"/>
      <c r="D305" s="81"/>
      <c r="E305" s="81"/>
      <c r="F305" s="81"/>
      <c r="G305" s="81"/>
      <c r="H305" s="81"/>
      <c r="I305" s="111"/>
      <c r="J305" s="111"/>
      <c r="L305" s="111"/>
      <c r="M305" s="111"/>
    </row>
    <row r="306" spans="1:13" ht="15">
      <c r="A306" s="110"/>
      <c r="B306" s="110"/>
      <c r="C306" s="81"/>
      <c r="D306" s="81"/>
      <c r="E306" s="81"/>
      <c r="F306" s="81"/>
      <c r="G306" s="81"/>
      <c r="H306" s="81"/>
      <c r="I306" s="111"/>
      <c r="J306" s="111"/>
      <c r="L306" s="111"/>
      <c r="M306" s="111"/>
    </row>
    <row r="307" spans="1:13" ht="15">
      <c r="A307" s="85"/>
      <c r="B307" s="85"/>
      <c r="C307" s="81"/>
      <c r="D307" s="81"/>
      <c r="E307" s="81"/>
      <c r="F307" s="81"/>
      <c r="G307" s="81"/>
      <c r="H307" s="81"/>
      <c r="I307" s="111"/>
      <c r="J307" s="111"/>
      <c r="L307" s="111"/>
      <c r="M307" s="111"/>
    </row>
    <row r="308" spans="1:13" ht="15">
      <c r="A308" s="85"/>
      <c r="B308" s="85"/>
      <c r="C308" s="81"/>
      <c r="D308" s="81"/>
      <c r="E308" s="81"/>
      <c r="F308" s="81"/>
      <c r="G308" s="81"/>
      <c r="H308" s="81"/>
      <c r="I308" s="111"/>
      <c r="J308" s="111"/>
      <c r="L308" s="111"/>
      <c r="M308" s="111"/>
    </row>
    <row r="309" spans="1:13" s="4" customFormat="1" ht="14.25">
      <c r="A309" s="80"/>
      <c r="B309" s="80"/>
      <c r="C309" s="112"/>
      <c r="D309" s="112"/>
      <c r="E309" s="112"/>
      <c r="F309" s="112"/>
      <c r="G309" s="112"/>
      <c r="H309" s="112"/>
      <c r="I309" s="116"/>
      <c r="J309" s="116"/>
      <c r="L309" s="116"/>
      <c r="M309" s="116"/>
    </row>
    <row r="310" spans="1:13" ht="14.25">
      <c r="A310" s="117"/>
      <c r="B310" s="117"/>
      <c r="C310" s="112"/>
      <c r="D310" s="112"/>
      <c r="E310" s="112"/>
      <c r="F310" s="112"/>
      <c r="G310" s="112"/>
      <c r="H310" s="112"/>
      <c r="I310" s="116"/>
      <c r="J310" s="116"/>
      <c r="L310" s="116"/>
      <c r="M310" s="116"/>
    </row>
    <row r="311" spans="1:13" ht="15">
      <c r="A311" s="118"/>
      <c r="B311" s="118"/>
      <c r="C311" s="112"/>
      <c r="D311" s="112"/>
      <c r="E311" s="112"/>
      <c r="F311" s="112"/>
      <c r="G311" s="112"/>
      <c r="H311" s="112"/>
      <c r="I311" s="116"/>
      <c r="J311" s="116"/>
      <c r="L311" s="116"/>
      <c r="M311" s="116"/>
    </row>
    <row r="312" spans="1:13" ht="15">
      <c r="A312" s="83"/>
      <c r="B312" s="83"/>
      <c r="C312" s="112"/>
      <c r="D312" s="112"/>
      <c r="E312" s="112"/>
      <c r="F312" s="112"/>
      <c r="G312" s="117"/>
      <c r="H312" s="112"/>
      <c r="I312" s="116"/>
      <c r="J312" s="116"/>
      <c r="L312" s="116"/>
      <c r="M312" s="116"/>
    </row>
    <row r="313" spans="1:13" ht="15">
      <c r="A313" s="85"/>
      <c r="B313" s="85"/>
      <c r="C313" s="81"/>
      <c r="D313" s="81"/>
      <c r="E313" s="81"/>
      <c r="F313" s="81"/>
      <c r="G313" s="86"/>
      <c r="H313" s="81"/>
      <c r="I313" s="82"/>
      <c r="J313" s="82"/>
      <c r="L313" s="82"/>
      <c r="M313" s="82"/>
    </row>
    <row r="314" spans="1:13" ht="14.25">
      <c r="A314" s="115"/>
      <c r="B314" s="115"/>
      <c r="C314" s="112"/>
      <c r="D314" s="112"/>
      <c r="E314" s="112"/>
      <c r="F314" s="112"/>
      <c r="G314" s="112"/>
      <c r="H314" s="112"/>
      <c r="I314" s="116"/>
      <c r="J314" s="116"/>
      <c r="L314" s="116"/>
      <c r="M314" s="116"/>
    </row>
    <row r="315" spans="1:13" ht="15">
      <c r="A315" s="83"/>
      <c r="B315" s="83"/>
      <c r="C315" s="112"/>
      <c r="D315" s="112"/>
      <c r="E315" s="112"/>
      <c r="F315" s="112"/>
      <c r="G315" s="112"/>
      <c r="H315" s="112"/>
      <c r="I315" s="116"/>
      <c r="J315" s="116"/>
      <c r="L315" s="116"/>
      <c r="M315" s="116"/>
    </row>
    <row r="316" spans="1:13" ht="15">
      <c r="A316" s="83"/>
      <c r="B316" s="83"/>
      <c r="C316" s="112"/>
      <c r="D316" s="112"/>
      <c r="E316" s="112"/>
      <c r="F316" s="112"/>
      <c r="G316" s="112"/>
      <c r="H316" s="112"/>
      <c r="I316" s="116"/>
      <c r="J316" s="116"/>
      <c r="L316" s="116"/>
      <c r="M316" s="116"/>
    </row>
    <row r="317" spans="1:13" ht="15">
      <c r="A317" s="83"/>
      <c r="B317" s="83"/>
      <c r="C317" s="112"/>
      <c r="D317" s="112"/>
      <c r="E317" s="112"/>
      <c r="F317" s="112"/>
      <c r="G317" s="112"/>
      <c r="H317" s="112"/>
      <c r="I317" s="116"/>
      <c r="J317" s="116"/>
      <c r="L317" s="116"/>
      <c r="M317" s="116"/>
    </row>
    <row r="318" spans="1:13" ht="15">
      <c r="A318" s="83"/>
      <c r="B318" s="83"/>
      <c r="C318" s="112"/>
      <c r="D318" s="112"/>
      <c r="E318" s="112"/>
      <c r="F318" s="112"/>
      <c r="G318" s="112"/>
      <c r="H318" s="112"/>
      <c r="I318" s="116"/>
      <c r="J318" s="116"/>
      <c r="L318" s="116"/>
      <c r="M318" s="116"/>
    </row>
    <row r="319" spans="1:13" ht="15">
      <c r="A319" s="83"/>
      <c r="B319" s="83"/>
      <c r="C319" s="112"/>
      <c r="D319" s="112"/>
      <c r="E319" s="112"/>
      <c r="F319" s="112"/>
      <c r="G319" s="112"/>
      <c r="H319" s="112"/>
      <c r="I319" s="116"/>
      <c r="J319" s="116"/>
      <c r="L319" s="116"/>
      <c r="M319" s="116"/>
    </row>
    <row r="320" spans="1:13" ht="15">
      <c r="A320" s="83"/>
      <c r="B320" s="83"/>
      <c r="C320" s="112"/>
      <c r="D320" s="112"/>
      <c r="E320" s="112"/>
      <c r="F320" s="112"/>
      <c r="G320" s="112"/>
      <c r="H320" s="112"/>
      <c r="I320" s="113"/>
      <c r="J320" s="113"/>
      <c r="L320" s="113"/>
      <c r="M320" s="113"/>
    </row>
    <row r="321" spans="1:13" ht="15">
      <c r="A321" s="83"/>
      <c r="B321" s="83"/>
      <c r="C321" s="112"/>
      <c r="D321" s="112"/>
      <c r="E321" s="112"/>
      <c r="F321" s="112"/>
      <c r="G321" s="112"/>
      <c r="H321" s="112"/>
      <c r="I321" s="113"/>
      <c r="J321" s="113"/>
      <c r="L321" s="113"/>
      <c r="M321" s="113"/>
    </row>
    <row r="322" spans="1:13" ht="15">
      <c r="A322" s="83"/>
      <c r="B322" s="83"/>
      <c r="C322" s="112"/>
      <c r="D322" s="112"/>
      <c r="E322" s="112"/>
      <c r="F322" s="112"/>
      <c r="G322" s="112"/>
      <c r="H322" s="112"/>
      <c r="I322" s="116"/>
      <c r="J322" s="116"/>
      <c r="L322" s="116"/>
      <c r="M322" s="116"/>
    </row>
    <row r="323" spans="1:13" ht="15">
      <c r="A323" s="83"/>
      <c r="B323" s="83"/>
      <c r="C323" s="112"/>
      <c r="D323" s="112"/>
      <c r="E323" s="112"/>
      <c r="F323" s="112"/>
      <c r="G323" s="112"/>
      <c r="H323" s="112"/>
      <c r="I323" s="116"/>
      <c r="J323" s="116"/>
      <c r="L323" s="116"/>
      <c r="M323" s="116"/>
    </row>
    <row r="324" spans="1:13" ht="15">
      <c r="A324" s="83"/>
      <c r="B324" s="83"/>
      <c r="C324" s="112"/>
      <c r="D324" s="112"/>
      <c r="E324" s="112"/>
      <c r="F324" s="112"/>
      <c r="G324" s="112"/>
      <c r="H324" s="112"/>
      <c r="I324" s="116"/>
      <c r="J324" s="116"/>
      <c r="L324" s="116"/>
      <c r="M324" s="116"/>
    </row>
    <row r="325" spans="1:13" ht="15">
      <c r="A325" s="83"/>
      <c r="B325" s="83"/>
      <c r="C325" s="112"/>
      <c r="D325" s="112"/>
      <c r="E325" s="112"/>
      <c r="F325" s="112"/>
      <c r="G325" s="112"/>
      <c r="H325" s="112"/>
      <c r="I325" s="116"/>
      <c r="J325" s="116"/>
      <c r="L325" s="116"/>
      <c r="M325" s="116"/>
    </row>
    <row r="326" spans="1:13" ht="15">
      <c r="A326" s="83"/>
      <c r="B326" s="83"/>
      <c r="C326" s="112"/>
      <c r="D326" s="112"/>
      <c r="E326" s="112"/>
      <c r="F326" s="112"/>
      <c r="G326" s="112"/>
      <c r="H326" s="112"/>
      <c r="I326" s="113"/>
      <c r="J326" s="113"/>
      <c r="L326" s="113"/>
      <c r="M326" s="113"/>
    </row>
    <row r="327" spans="1:13" ht="15">
      <c r="A327" s="83"/>
      <c r="B327" s="83"/>
      <c r="C327" s="112"/>
      <c r="D327" s="112"/>
      <c r="E327" s="112"/>
      <c r="F327" s="112"/>
      <c r="G327" s="112"/>
      <c r="H327" s="112"/>
      <c r="I327" s="113"/>
      <c r="J327" s="113"/>
      <c r="L327" s="113"/>
      <c r="M327" s="113"/>
    </row>
    <row r="328" spans="1:13" ht="15">
      <c r="A328" s="83"/>
      <c r="B328" s="83"/>
      <c r="C328" s="112"/>
      <c r="D328" s="112"/>
      <c r="E328" s="112"/>
      <c r="F328" s="112"/>
      <c r="G328" s="112"/>
      <c r="H328" s="112"/>
      <c r="I328" s="116"/>
      <c r="J328" s="116"/>
      <c r="L328" s="116"/>
      <c r="M328" s="116"/>
    </row>
    <row r="329" spans="1:13" ht="15">
      <c r="A329" s="83"/>
      <c r="B329" s="83"/>
      <c r="C329" s="112"/>
      <c r="D329" s="112"/>
      <c r="E329" s="112"/>
      <c r="F329" s="112"/>
      <c r="G329" s="112"/>
      <c r="H329" s="112"/>
      <c r="I329" s="116"/>
      <c r="J329" s="116"/>
      <c r="L329" s="116"/>
      <c r="M329" s="116"/>
    </row>
    <row r="330" spans="1:13" ht="15">
      <c r="A330" s="83"/>
      <c r="B330" s="83"/>
      <c r="C330" s="112"/>
      <c r="D330" s="112"/>
      <c r="E330" s="112"/>
      <c r="F330" s="112"/>
      <c r="G330" s="112"/>
      <c r="H330" s="112"/>
      <c r="I330" s="116"/>
      <c r="J330" s="116"/>
      <c r="L330" s="116"/>
      <c r="M330" s="116"/>
    </row>
    <row r="331" spans="1:13" ht="15">
      <c r="A331" s="83"/>
      <c r="B331" s="83"/>
      <c r="C331" s="112"/>
      <c r="D331" s="112"/>
      <c r="E331" s="112"/>
      <c r="F331" s="112"/>
      <c r="G331" s="112"/>
      <c r="H331" s="112"/>
      <c r="I331" s="116"/>
      <c r="J331" s="116"/>
      <c r="L331" s="116"/>
      <c r="M331" s="116"/>
    </row>
    <row r="332" spans="1:13" ht="15">
      <c r="A332" s="83"/>
      <c r="B332" s="83"/>
      <c r="C332" s="112"/>
      <c r="D332" s="112"/>
      <c r="E332" s="112"/>
      <c r="F332" s="112"/>
      <c r="G332" s="112"/>
      <c r="H332" s="112"/>
      <c r="I332" s="113"/>
      <c r="J332" s="113"/>
      <c r="L332" s="113"/>
      <c r="M332" s="113"/>
    </row>
    <row r="333" spans="1:13" ht="15">
      <c r="A333" s="83"/>
      <c r="B333" s="83"/>
      <c r="C333" s="112"/>
      <c r="D333" s="112"/>
      <c r="E333" s="112"/>
      <c r="F333" s="112"/>
      <c r="G333" s="112"/>
      <c r="H333" s="112"/>
      <c r="I333" s="113"/>
      <c r="J333" s="113"/>
      <c r="L333" s="113"/>
      <c r="M333" s="113"/>
    </row>
    <row r="334" spans="1:13" ht="15">
      <c r="A334" s="83"/>
      <c r="B334" s="83"/>
      <c r="C334" s="112"/>
      <c r="D334" s="112"/>
      <c r="E334" s="112"/>
      <c r="F334" s="112"/>
      <c r="G334" s="112"/>
      <c r="H334" s="112"/>
      <c r="I334" s="113"/>
      <c r="J334" s="113"/>
      <c r="L334" s="113"/>
      <c r="M334" s="113"/>
    </row>
    <row r="335" spans="1:13" ht="15">
      <c r="A335" s="85"/>
      <c r="B335" s="85"/>
      <c r="C335" s="81"/>
      <c r="D335" s="81"/>
      <c r="E335" s="81"/>
      <c r="F335" s="81"/>
      <c r="G335" s="81"/>
      <c r="H335" s="81"/>
      <c r="I335" s="82"/>
      <c r="J335" s="82"/>
      <c r="L335" s="82"/>
      <c r="M335" s="82"/>
    </row>
    <row r="336" spans="1:13" ht="15">
      <c r="A336" s="84"/>
      <c r="B336" s="84"/>
      <c r="C336" s="81"/>
      <c r="D336" s="81"/>
      <c r="E336" s="81"/>
      <c r="F336" s="81"/>
      <c r="G336" s="81"/>
      <c r="H336" s="81"/>
      <c r="I336" s="82"/>
      <c r="J336" s="82"/>
      <c r="L336" s="82"/>
      <c r="M336" s="82"/>
    </row>
    <row r="337" spans="1:13" ht="15">
      <c r="A337" s="85"/>
      <c r="B337" s="85"/>
      <c r="C337" s="81"/>
      <c r="D337" s="81"/>
      <c r="E337" s="81"/>
      <c r="F337" s="81"/>
      <c r="G337" s="81"/>
      <c r="H337" s="81"/>
      <c r="I337" s="82"/>
      <c r="J337" s="82"/>
      <c r="L337" s="82"/>
      <c r="M337" s="82"/>
    </row>
    <row r="338" spans="1:13" ht="15">
      <c r="A338" s="85"/>
      <c r="B338" s="85"/>
      <c r="C338" s="81"/>
      <c r="D338" s="81"/>
      <c r="E338" s="81"/>
      <c r="F338" s="81"/>
      <c r="G338" s="81"/>
      <c r="H338" s="81"/>
      <c r="I338" s="82"/>
      <c r="J338" s="82"/>
      <c r="L338" s="82"/>
      <c r="M338" s="82"/>
    </row>
    <row r="339" spans="1:13" ht="15">
      <c r="A339" s="85"/>
      <c r="B339" s="85"/>
      <c r="C339" s="81"/>
      <c r="D339" s="81"/>
      <c r="E339" s="81"/>
      <c r="F339" s="81"/>
      <c r="G339" s="81"/>
      <c r="H339" s="81"/>
      <c r="I339" s="111"/>
      <c r="J339" s="111"/>
      <c r="L339" s="111"/>
      <c r="M339" s="111"/>
    </row>
    <row r="340" spans="1:13" ht="15">
      <c r="A340" s="85"/>
      <c r="B340" s="85"/>
      <c r="C340" s="81"/>
      <c r="D340" s="81"/>
      <c r="E340" s="81"/>
      <c r="F340" s="81"/>
      <c r="G340" s="81"/>
      <c r="H340" s="81"/>
      <c r="I340" s="111"/>
      <c r="J340" s="111"/>
      <c r="L340" s="111"/>
      <c r="M340" s="111"/>
    </row>
    <row r="341" spans="1:13" ht="15">
      <c r="A341" s="85"/>
      <c r="B341" s="85"/>
      <c r="C341" s="81"/>
      <c r="D341" s="81"/>
      <c r="E341" s="81"/>
      <c r="F341" s="81"/>
      <c r="G341" s="81"/>
      <c r="H341" s="81"/>
      <c r="I341" s="82"/>
      <c r="J341" s="82"/>
      <c r="L341" s="82"/>
      <c r="M341" s="82"/>
    </row>
    <row r="342" spans="1:13" ht="15">
      <c r="A342" s="80"/>
      <c r="B342" s="80"/>
      <c r="C342" s="112"/>
      <c r="D342" s="112"/>
      <c r="E342" s="112"/>
      <c r="F342" s="112"/>
      <c r="G342" s="81"/>
      <c r="H342" s="81"/>
      <c r="I342" s="82"/>
      <c r="J342" s="82"/>
      <c r="L342" s="82"/>
      <c r="M342" s="82"/>
    </row>
    <row r="343" spans="1:13" ht="15">
      <c r="A343" s="80"/>
      <c r="B343" s="80"/>
      <c r="C343" s="112"/>
      <c r="D343" s="112"/>
      <c r="E343" s="112"/>
      <c r="F343" s="112"/>
      <c r="G343" s="112"/>
      <c r="H343" s="81"/>
      <c r="I343" s="113"/>
      <c r="J343" s="113"/>
      <c r="L343" s="113"/>
      <c r="M343" s="113"/>
    </row>
    <row r="344" spans="1:13" ht="15">
      <c r="A344" s="83"/>
      <c r="B344" s="83"/>
      <c r="C344" s="81"/>
      <c r="D344" s="81"/>
      <c r="E344" s="81"/>
      <c r="F344" s="81"/>
      <c r="G344" s="81"/>
      <c r="H344" s="81"/>
      <c r="I344" s="111"/>
      <c r="J344" s="111"/>
      <c r="L344" s="111"/>
      <c r="M344" s="111"/>
    </row>
    <row r="345" spans="1:13" ht="15">
      <c r="A345" s="84"/>
      <c r="B345" s="84"/>
      <c r="C345" s="81"/>
      <c r="D345" s="81"/>
      <c r="E345" s="81"/>
      <c r="F345" s="81"/>
      <c r="G345" s="81"/>
      <c r="H345" s="81"/>
      <c r="I345" s="111"/>
      <c r="J345" s="111"/>
      <c r="L345" s="111"/>
      <c r="M345" s="111"/>
    </row>
    <row r="346" spans="1:13" ht="15">
      <c r="A346" s="85"/>
      <c r="B346" s="85"/>
      <c r="C346" s="81"/>
      <c r="D346" s="81"/>
      <c r="E346" s="81"/>
      <c r="F346" s="81"/>
      <c r="G346" s="81"/>
      <c r="H346" s="81"/>
      <c r="I346" s="111"/>
      <c r="J346" s="111"/>
      <c r="L346" s="111"/>
      <c r="M346" s="111"/>
    </row>
    <row r="347" spans="1:13" ht="15">
      <c r="A347" s="85"/>
      <c r="B347" s="85"/>
      <c r="C347" s="81"/>
      <c r="D347" s="81"/>
      <c r="E347" s="81"/>
      <c r="F347" s="81"/>
      <c r="G347" s="81"/>
      <c r="H347" s="81"/>
      <c r="I347" s="111"/>
      <c r="J347" s="111"/>
      <c r="L347" s="111"/>
      <c r="M347" s="111"/>
    </row>
    <row r="348" spans="1:13" ht="15">
      <c r="A348" s="80"/>
      <c r="B348" s="80"/>
      <c r="C348" s="112"/>
      <c r="D348" s="112"/>
      <c r="E348" s="112"/>
      <c r="F348" s="112"/>
      <c r="G348" s="112"/>
      <c r="H348" s="81"/>
      <c r="I348" s="113"/>
      <c r="J348" s="113"/>
      <c r="L348" s="113"/>
      <c r="M348" s="113"/>
    </row>
    <row r="349" spans="1:13" ht="15">
      <c r="A349" s="83"/>
      <c r="B349" s="83"/>
      <c r="C349" s="81"/>
      <c r="D349" s="81"/>
      <c r="E349" s="81"/>
      <c r="F349" s="81"/>
      <c r="G349" s="81"/>
      <c r="H349" s="81"/>
      <c r="I349" s="111"/>
      <c r="J349" s="111"/>
      <c r="L349" s="111"/>
      <c r="M349" s="111"/>
    </row>
    <row r="350" spans="1:13" ht="15">
      <c r="A350" s="84"/>
      <c r="B350" s="84"/>
      <c r="C350" s="81"/>
      <c r="D350" s="81"/>
      <c r="E350" s="81"/>
      <c r="F350" s="81"/>
      <c r="G350" s="81"/>
      <c r="H350" s="81"/>
      <c r="I350" s="111"/>
      <c r="J350" s="111"/>
      <c r="L350" s="111"/>
      <c r="M350" s="111"/>
    </row>
    <row r="351" spans="1:13" ht="15">
      <c r="A351" s="85"/>
      <c r="B351" s="85"/>
      <c r="C351" s="81"/>
      <c r="D351" s="81"/>
      <c r="E351" s="81"/>
      <c r="F351" s="81"/>
      <c r="G351" s="81"/>
      <c r="H351" s="81"/>
      <c r="I351" s="111"/>
      <c r="J351" s="111"/>
      <c r="L351" s="111"/>
      <c r="M351" s="111"/>
    </row>
    <row r="352" spans="1:13" ht="15">
      <c r="A352" s="85"/>
      <c r="B352" s="85"/>
      <c r="C352" s="81"/>
      <c r="D352" s="81"/>
      <c r="E352" s="81"/>
      <c r="F352" s="81"/>
      <c r="G352" s="81"/>
      <c r="H352" s="81"/>
      <c r="I352" s="111"/>
      <c r="J352" s="111"/>
      <c r="L352" s="111"/>
      <c r="M352" s="111"/>
    </row>
    <row r="353" spans="1:13" ht="15">
      <c r="A353" s="110"/>
      <c r="B353" s="110"/>
      <c r="C353" s="81"/>
      <c r="D353" s="81"/>
      <c r="E353" s="81"/>
      <c r="F353" s="81"/>
      <c r="G353" s="81"/>
      <c r="H353" s="81"/>
      <c r="I353" s="111"/>
      <c r="J353" s="111"/>
      <c r="L353" s="111"/>
      <c r="M353" s="111"/>
    </row>
    <row r="354" spans="1:13" ht="15">
      <c r="A354" s="80"/>
      <c r="B354" s="80"/>
      <c r="C354" s="81"/>
      <c r="D354" s="81"/>
      <c r="E354" s="112"/>
      <c r="F354" s="112"/>
      <c r="G354" s="112"/>
      <c r="H354" s="112"/>
      <c r="I354" s="113"/>
      <c r="J354" s="113"/>
      <c r="L354" s="113"/>
      <c r="M354" s="113"/>
    </row>
    <row r="355" spans="1:13" ht="15">
      <c r="A355" s="83"/>
      <c r="B355" s="83"/>
      <c r="C355" s="81"/>
      <c r="D355" s="81"/>
      <c r="E355" s="81"/>
      <c r="F355" s="81"/>
      <c r="G355" s="81"/>
      <c r="H355" s="81"/>
      <c r="I355" s="111"/>
      <c r="J355" s="111"/>
      <c r="L355" s="111"/>
      <c r="M355" s="111"/>
    </row>
    <row r="356" spans="1:13" ht="15">
      <c r="A356" s="110"/>
      <c r="B356" s="110"/>
      <c r="C356" s="81"/>
      <c r="D356" s="81"/>
      <c r="E356" s="81"/>
      <c r="F356" s="81"/>
      <c r="G356" s="81"/>
      <c r="H356" s="81"/>
      <c r="I356" s="111"/>
      <c r="J356" s="111"/>
      <c r="L356" s="111"/>
      <c r="M356" s="111"/>
    </row>
    <row r="357" spans="1:13" ht="15">
      <c r="A357" s="110"/>
      <c r="B357" s="110"/>
      <c r="C357" s="81"/>
      <c r="D357" s="81"/>
      <c r="E357" s="81"/>
      <c r="F357" s="81"/>
      <c r="G357" s="81"/>
      <c r="H357" s="81"/>
      <c r="I357" s="111"/>
      <c r="J357" s="111"/>
      <c r="L357" s="111"/>
      <c r="M357" s="111"/>
    </row>
    <row r="358" spans="1:13" ht="15">
      <c r="A358" s="110"/>
      <c r="B358" s="110"/>
      <c r="C358" s="81"/>
      <c r="D358" s="81"/>
      <c r="E358" s="81"/>
      <c r="F358" s="81"/>
      <c r="G358" s="81"/>
      <c r="H358" s="81"/>
      <c r="I358" s="111"/>
      <c r="J358" s="111"/>
      <c r="L358" s="111"/>
      <c r="M358" s="111"/>
    </row>
    <row r="359" spans="1:13" ht="15">
      <c r="A359" s="83"/>
      <c r="B359" s="83"/>
      <c r="C359" s="81"/>
      <c r="D359" s="81"/>
      <c r="E359" s="112"/>
      <c r="F359" s="112"/>
      <c r="G359" s="112"/>
      <c r="H359" s="112"/>
      <c r="I359" s="82"/>
      <c r="J359" s="82"/>
      <c r="L359" s="82"/>
      <c r="M359" s="82"/>
    </row>
    <row r="360" spans="1:13" ht="15">
      <c r="A360" s="84"/>
      <c r="B360" s="84"/>
      <c r="C360" s="81"/>
      <c r="D360" s="81"/>
      <c r="E360" s="81"/>
      <c r="F360" s="81"/>
      <c r="G360" s="81"/>
      <c r="H360" s="81"/>
      <c r="I360" s="82"/>
      <c r="J360" s="82"/>
      <c r="L360" s="82"/>
      <c r="M360" s="82"/>
    </row>
    <row r="361" spans="1:13" ht="15">
      <c r="A361" s="85"/>
      <c r="B361" s="85"/>
      <c r="C361" s="81"/>
      <c r="D361" s="81"/>
      <c r="E361" s="81"/>
      <c r="F361" s="81"/>
      <c r="G361" s="81"/>
      <c r="H361" s="81"/>
      <c r="I361" s="82"/>
      <c r="J361" s="82"/>
      <c r="L361" s="82"/>
      <c r="M361" s="82"/>
    </row>
    <row r="362" spans="1:13" ht="15">
      <c r="A362" s="85"/>
      <c r="B362" s="85"/>
      <c r="C362" s="81"/>
      <c r="D362" s="81"/>
      <c r="E362" s="81"/>
      <c r="F362" s="81"/>
      <c r="G362" s="81"/>
      <c r="H362" s="81"/>
      <c r="I362" s="82"/>
      <c r="J362" s="82"/>
      <c r="L362" s="82"/>
      <c r="M362" s="82"/>
    </row>
    <row r="363" spans="1:13" ht="15">
      <c r="A363" s="85"/>
      <c r="B363" s="85"/>
      <c r="C363" s="81"/>
      <c r="D363" s="81"/>
      <c r="E363" s="81"/>
      <c r="F363" s="81"/>
      <c r="G363" s="81"/>
      <c r="H363" s="81"/>
      <c r="I363" s="111"/>
      <c r="J363" s="111"/>
      <c r="L363" s="111"/>
      <c r="M363" s="111"/>
    </row>
    <row r="364" spans="1:13" ht="15">
      <c r="A364" s="85"/>
      <c r="B364" s="85"/>
      <c r="C364" s="81"/>
      <c r="D364" s="81"/>
      <c r="E364" s="81"/>
      <c r="F364" s="81"/>
      <c r="G364" s="81"/>
      <c r="H364" s="81"/>
      <c r="I364" s="111"/>
      <c r="J364" s="111"/>
      <c r="L364" s="111"/>
      <c r="M364" s="111"/>
    </row>
    <row r="365" spans="1:13" ht="15">
      <c r="A365" s="80"/>
      <c r="B365" s="80"/>
      <c r="C365" s="81"/>
      <c r="D365" s="81"/>
      <c r="E365" s="81"/>
      <c r="F365" s="81"/>
      <c r="G365" s="112"/>
      <c r="H365" s="112"/>
      <c r="I365" s="113"/>
      <c r="J365" s="113"/>
      <c r="L365" s="113"/>
      <c r="M365" s="113"/>
    </row>
    <row r="366" spans="1:13" ht="15">
      <c r="A366" s="83"/>
      <c r="B366" s="83"/>
      <c r="C366" s="81"/>
      <c r="D366" s="81"/>
      <c r="E366" s="81"/>
      <c r="F366" s="81"/>
      <c r="G366" s="81"/>
      <c r="H366" s="81"/>
      <c r="I366" s="111"/>
      <c r="J366" s="111"/>
      <c r="L366" s="111"/>
      <c r="M366" s="111"/>
    </row>
    <row r="367" spans="1:13" ht="15">
      <c r="A367" s="84"/>
      <c r="B367" s="84"/>
      <c r="C367" s="81"/>
      <c r="D367" s="81"/>
      <c r="E367" s="81"/>
      <c r="F367" s="81"/>
      <c r="G367" s="81"/>
      <c r="H367" s="81"/>
      <c r="I367" s="111"/>
      <c r="J367" s="111"/>
      <c r="L367" s="111"/>
      <c r="M367" s="111"/>
    </row>
    <row r="368" spans="1:13" ht="15">
      <c r="A368" s="85"/>
      <c r="B368" s="85"/>
      <c r="C368" s="81"/>
      <c r="D368" s="81"/>
      <c r="E368" s="81"/>
      <c r="F368" s="81"/>
      <c r="G368" s="81"/>
      <c r="H368" s="81"/>
      <c r="I368" s="111"/>
      <c r="J368" s="111"/>
      <c r="L368" s="111"/>
      <c r="M368" s="111"/>
    </row>
    <row r="369" spans="1:13" ht="15">
      <c r="A369" s="85"/>
      <c r="B369" s="85"/>
      <c r="C369" s="81"/>
      <c r="D369" s="81"/>
      <c r="E369" s="81"/>
      <c r="F369" s="81"/>
      <c r="G369" s="81"/>
      <c r="H369" s="81"/>
      <c r="I369" s="111"/>
      <c r="J369" s="111"/>
      <c r="L369" s="111"/>
      <c r="M369" s="111"/>
    </row>
    <row r="370" spans="1:13" ht="15">
      <c r="A370" s="85"/>
      <c r="B370" s="85"/>
      <c r="C370" s="81"/>
      <c r="D370" s="81"/>
      <c r="E370" s="81"/>
      <c r="F370" s="81"/>
      <c r="G370" s="81"/>
      <c r="H370" s="81"/>
      <c r="I370" s="111"/>
      <c r="J370" s="111"/>
      <c r="L370" s="111"/>
      <c r="M370" s="111"/>
    </row>
    <row r="371" spans="1:13" ht="15">
      <c r="A371" s="85"/>
      <c r="B371" s="85"/>
      <c r="C371" s="81"/>
      <c r="D371" s="81"/>
      <c r="E371" s="81"/>
      <c r="F371" s="81"/>
      <c r="G371" s="81"/>
      <c r="H371" s="81"/>
      <c r="I371" s="111"/>
      <c r="J371" s="111"/>
      <c r="L371" s="111"/>
      <c r="M371" s="111"/>
    </row>
    <row r="372" spans="1:13" ht="15">
      <c r="A372" s="85"/>
      <c r="B372" s="85"/>
      <c r="C372" s="81"/>
      <c r="D372" s="81"/>
      <c r="E372" s="81"/>
      <c r="F372" s="81"/>
      <c r="G372" s="81"/>
      <c r="H372" s="81"/>
      <c r="I372" s="111"/>
      <c r="J372" s="111"/>
      <c r="L372" s="111"/>
      <c r="M372" s="111"/>
    </row>
    <row r="373" spans="1:13" ht="15">
      <c r="A373" s="110"/>
      <c r="B373" s="110"/>
      <c r="C373" s="81"/>
      <c r="D373" s="81"/>
      <c r="E373" s="81"/>
      <c r="F373" s="81"/>
      <c r="G373" s="81"/>
      <c r="H373" s="81"/>
      <c r="I373" s="111"/>
      <c r="J373" s="111"/>
      <c r="L373" s="111"/>
      <c r="M373" s="111"/>
    </row>
    <row r="374" spans="1:13" ht="15">
      <c r="A374" s="110"/>
      <c r="B374" s="110"/>
      <c r="C374" s="81"/>
      <c r="D374" s="81"/>
      <c r="E374" s="81"/>
      <c r="F374" s="81"/>
      <c r="G374" s="81"/>
      <c r="H374" s="81"/>
      <c r="I374" s="111"/>
      <c r="J374" s="111"/>
      <c r="L374" s="111"/>
      <c r="M374" s="111"/>
    </row>
    <row r="375" spans="1:13" ht="15">
      <c r="A375" s="110"/>
      <c r="B375" s="110"/>
      <c r="C375" s="81"/>
      <c r="D375" s="81"/>
      <c r="E375" s="81"/>
      <c r="F375" s="81"/>
      <c r="G375" s="81"/>
      <c r="H375" s="81"/>
      <c r="I375" s="111"/>
      <c r="J375" s="111"/>
      <c r="L375" s="111"/>
      <c r="M375" s="111"/>
    </row>
    <row r="376" spans="1:13" ht="15">
      <c r="A376" s="84"/>
      <c r="B376" s="84"/>
      <c r="C376" s="81"/>
      <c r="D376" s="81"/>
      <c r="E376" s="81"/>
      <c r="F376" s="81"/>
      <c r="G376" s="81"/>
      <c r="H376" s="81"/>
      <c r="I376" s="82"/>
      <c r="J376" s="82"/>
      <c r="L376" s="82"/>
      <c r="M376" s="82"/>
    </row>
    <row r="377" spans="1:13" ht="15">
      <c r="A377" s="119"/>
      <c r="B377" s="119"/>
      <c r="C377" s="81"/>
      <c r="D377" s="81"/>
      <c r="E377" s="81"/>
      <c r="F377" s="81"/>
      <c r="G377" s="81"/>
      <c r="H377" s="120"/>
      <c r="I377" s="82"/>
      <c r="J377" s="82"/>
      <c r="L377" s="82"/>
      <c r="M377" s="82"/>
    </row>
    <row r="378" spans="1:13" ht="15">
      <c r="A378" s="85"/>
      <c r="B378" s="85"/>
      <c r="C378" s="81"/>
      <c r="D378" s="81"/>
      <c r="E378" s="81"/>
      <c r="F378" s="81"/>
      <c r="G378" s="81"/>
      <c r="H378" s="120"/>
      <c r="I378" s="82"/>
      <c r="J378" s="82"/>
      <c r="L378" s="82"/>
      <c r="M378" s="82"/>
    </row>
    <row r="379" spans="1:13" ht="15">
      <c r="A379" s="85"/>
      <c r="B379" s="85"/>
      <c r="C379" s="81"/>
      <c r="D379" s="81"/>
      <c r="E379" s="81"/>
      <c r="F379" s="81"/>
      <c r="G379" s="81"/>
      <c r="H379" s="120"/>
      <c r="I379" s="111"/>
      <c r="J379" s="111"/>
      <c r="L379" s="111"/>
      <c r="M379" s="111"/>
    </row>
    <row r="380" spans="1:13" s="4" customFormat="1" ht="15">
      <c r="A380" s="85"/>
      <c r="B380" s="85"/>
      <c r="C380" s="81"/>
      <c r="D380" s="81"/>
      <c r="E380" s="81"/>
      <c r="F380" s="81"/>
      <c r="G380" s="81"/>
      <c r="H380" s="120"/>
      <c r="I380" s="82"/>
      <c r="J380" s="82"/>
      <c r="L380" s="82"/>
      <c r="M380" s="82"/>
    </row>
    <row r="381" spans="1:13" s="4" customFormat="1" ht="15">
      <c r="A381" s="85"/>
      <c r="B381" s="85"/>
      <c r="C381" s="81"/>
      <c r="D381" s="81"/>
      <c r="E381" s="81"/>
      <c r="F381" s="81"/>
      <c r="G381" s="81"/>
      <c r="H381" s="120"/>
      <c r="I381" s="111"/>
      <c r="J381" s="111"/>
      <c r="L381" s="111"/>
      <c r="M381" s="111"/>
    </row>
    <row r="382" spans="1:13" ht="15">
      <c r="A382" s="84"/>
      <c r="B382" s="84"/>
      <c r="C382" s="81"/>
      <c r="D382" s="81"/>
      <c r="E382" s="81"/>
      <c r="F382" s="81"/>
      <c r="G382" s="81"/>
      <c r="H382" s="81"/>
      <c r="I382" s="82"/>
      <c r="J382" s="82"/>
      <c r="L382" s="82"/>
      <c r="M382" s="82"/>
    </row>
    <row r="383" spans="1:13" ht="15">
      <c r="A383" s="85"/>
      <c r="B383" s="85"/>
      <c r="C383" s="81"/>
      <c r="D383" s="81"/>
      <c r="E383" s="81"/>
      <c r="F383" s="81"/>
      <c r="G383" s="81"/>
      <c r="H383" s="81"/>
      <c r="I383" s="82"/>
      <c r="J383" s="82"/>
      <c r="L383" s="82"/>
      <c r="M383" s="82"/>
    </row>
    <row r="384" spans="1:13" ht="15">
      <c r="A384" s="85"/>
      <c r="B384" s="85"/>
      <c r="C384" s="81"/>
      <c r="D384" s="81"/>
      <c r="E384" s="81"/>
      <c r="F384" s="81"/>
      <c r="G384" s="81"/>
      <c r="H384" s="81"/>
      <c r="I384" s="82"/>
      <c r="J384" s="82"/>
      <c r="L384" s="82"/>
      <c r="M384" s="82"/>
    </row>
    <row r="385" spans="1:13" ht="15">
      <c r="A385" s="85"/>
      <c r="B385" s="85"/>
      <c r="C385" s="81"/>
      <c r="D385" s="81"/>
      <c r="E385" s="81"/>
      <c r="F385" s="81"/>
      <c r="G385" s="81"/>
      <c r="H385" s="81"/>
      <c r="I385" s="111"/>
      <c r="J385" s="111"/>
      <c r="L385" s="111"/>
      <c r="M385" s="111"/>
    </row>
    <row r="386" spans="1:13" ht="15">
      <c r="A386" s="85"/>
      <c r="B386" s="85"/>
      <c r="C386" s="81"/>
      <c r="D386" s="81"/>
      <c r="E386" s="81"/>
      <c r="F386" s="81"/>
      <c r="G386" s="81"/>
      <c r="H386" s="81"/>
      <c r="I386" s="111"/>
      <c r="J386" s="111"/>
      <c r="L386" s="111"/>
      <c r="M386" s="111"/>
    </row>
    <row r="387" spans="1:13" ht="15">
      <c r="A387" s="83"/>
      <c r="B387" s="83"/>
      <c r="C387" s="112"/>
      <c r="D387" s="112"/>
      <c r="E387" s="112"/>
      <c r="F387" s="112"/>
      <c r="G387" s="117"/>
      <c r="H387" s="112"/>
      <c r="I387" s="116"/>
      <c r="J387" s="116"/>
      <c r="L387" s="116"/>
      <c r="M387" s="116"/>
    </row>
    <row r="388" spans="1:13" ht="15">
      <c r="A388" s="83"/>
      <c r="B388" s="83"/>
      <c r="C388" s="112"/>
      <c r="D388" s="112"/>
      <c r="E388" s="112"/>
      <c r="F388" s="112"/>
      <c r="G388" s="117"/>
      <c r="H388" s="112"/>
      <c r="I388" s="116"/>
      <c r="J388" s="116"/>
      <c r="L388" s="116"/>
      <c r="M388" s="116"/>
    </row>
    <row r="389" spans="1:13" ht="15">
      <c r="A389" s="85"/>
      <c r="B389" s="85"/>
      <c r="C389" s="81"/>
      <c r="D389" s="81"/>
      <c r="E389" s="81"/>
      <c r="F389" s="81"/>
      <c r="G389" s="86"/>
      <c r="H389" s="81"/>
      <c r="I389" s="82"/>
      <c r="J389" s="82"/>
      <c r="L389" s="82"/>
      <c r="M389" s="82"/>
    </row>
    <row r="390" spans="1:13" ht="15">
      <c r="A390" s="119"/>
      <c r="B390" s="119"/>
      <c r="C390" s="112"/>
      <c r="D390" s="112"/>
      <c r="E390" s="112"/>
      <c r="F390" s="112"/>
      <c r="G390" s="117"/>
      <c r="H390" s="112"/>
      <c r="I390" s="116"/>
      <c r="J390" s="116"/>
      <c r="L390" s="116"/>
      <c r="M390" s="116"/>
    </row>
    <row r="391" spans="1:13" ht="15">
      <c r="A391" s="85"/>
      <c r="B391" s="85"/>
      <c r="C391" s="81"/>
      <c r="D391" s="81"/>
      <c r="E391" s="81"/>
      <c r="F391" s="81"/>
      <c r="G391" s="86"/>
      <c r="H391" s="81"/>
      <c r="I391" s="82"/>
      <c r="J391" s="82"/>
      <c r="L391" s="82"/>
      <c r="M391" s="82"/>
    </row>
    <row r="392" spans="1:13" ht="15">
      <c r="A392" s="85"/>
      <c r="B392" s="85"/>
      <c r="C392" s="81"/>
      <c r="D392" s="81"/>
      <c r="E392" s="81"/>
      <c r="F392" s="81"/>
      <c r="G392" s="86"/>
      <c r="H392" s="81"/>
      <c r="I392" s="82"/>
      <c r="J392" s="82"/>
      <c r="L392" s="82"/>
      <c r="M392" s="82"/>
    </row>
    <row r="393" spans="1:13" ht="15">
      <c r="A393" s="85"/>
      <c r="B393" s="85"/>
      <c r="C393" s="81"/>
      <c r="D393" s="81"/>
      <c r="E393" s="81"/>
      <c r="F393" s="81"/>
      <c r="G393" s="86"/>
      <c r="H393" s="81"/>
      <c r="I393" s="82"/>
      <c r="J393" s="82"/>
      <c r="L393" s="82"/>
      <c r="M393" s="82"/>
    </row>
    <row r="394" spans="1:13" ht="15">
      <c r="A394" s="85"/>
      <c r="B394" s="85"/>
      <c r="C394" s="81"/>
      <c r="D394" s="81"/>
      <c r="E394" s="81"/>
      <c r="F394" s="81"/>
      <c r="G394" s="86"/>
      <c r="H394" s="81"/>
      <c r="I394" s="82"/>
      <c r="J394" s="82"/>
      <c r="L394" s="82"/>
      <c r="M394" s="82"/>
    </row>
    <row r="395" spans="1:13" ht="15">
      <c r="A395" s="85"/>
      <c r="B395" s="85"/>
      <c r="C395" s="81"/>
      <c r="D395" s="81"/>
      <c r="E395" s="81"/>
      <c r="F395" s="81"/>
      <c r="G395" s="86"/>
      <c r="H395" s="81"/>
      <c r="I395" s="111"/>
      <c r="J395" s="111"/>
      <c r="L395" s="111"/>
      <c r="M395" s="111"/>
    </row>
    <row r="396" spans="1:13" ht="14.25">
      <c r="A396" s="115"/>
      <c r="B396" s="115"/>
      <c r="C396" s="112"/>
      <c r="D396" s="112"/>
      <c r="E396" s="112"/>
      <c r="F396" s="112"/>
      <c r="G396" s="112"/>
      <c r="H396" s="112"/>
      <c r="I396" s="116"/>
      <c r="J396" s="116"/>
      <c r="L396" s="116"/>
      <c r="M396" s="116"/>
    </row>
    <row r="397" spans="1:13" s="4" customFormat="1" ht="15">
      <c r="A397" s="83"/>
      <c r="B397" s="83"/>
      <c r="C397" s="112"/>
      <c r="D397" s="112"/>
      <c r="E397" s="112"/>
      <c r="F397" s="112"/>
      <c r="G397" s="112"/>
      <c r="H397" s="121"/>
      <c r="I397" s="116"/>
      <c r="J397" s="116"/>
      <c r="L397" s="116"/>
      <c r="M397" s="116"/>
    </row>
    <row r="398" spans="1:13" ht="15">
      <c r="A398" s="83"/>
      <c r="B398" s="83"/>
      <c r="C398" s="112"/>
      <c r="D398" s="112"/>
      <c r="E398" s="112"/>
      <c r="F398" s="112"/>
      <c r="G398" s="112"/>
      <c r="H398" s="112"/>
      <c r="I398" s="116"/>
      <c r="J398" s="116"/>
      <c r="L398" s="116"/>
      <c r="M398" s="116"/>
    </row>
    <row r="399" spans="1:13" ht="15">
      <c r="A399" s="85"/>
      <c r="B399" s="85"/>
      <c r="C399" s="81"/>
      <c r="D399" s="81"/>
      <c r="E399" s="81"/>
      <c r="F399" s="81"/>
      <c r="G399" s="81"/>
      <c r="H399" s="81"/>
      <c r="I399" s="82"/>
      <c r="J399" s="82"/>
      <c r="L399" s="82"/>
      <c r="M399" s="82"/>
    </row>
    <row r="400" spans="1:13" ht="15">
      <c r="A400" s="85"/>
      <c r="B400" s="85"/>
      <c r="C400" s="81"/>
      <c r="D400" s="81"/>
      <c r="E400" s="81"/>
      <c r="F400" s="81"/>
      <c r="G400" s="81"/>
      <c r="H400" s="81"/>
      <c r="I400" s="82"/>
      <c r="J400" s="82"/>
      <c r="L400" s="82"/>
      <c r="M400" s="82"/>
    </row>
    <row r="401" spans="1:13" ht="15">
      <c r="A401" s="85"/>
      <c r="B401" s="85"/>
      <c r="C401" s="81"/>
      <c r="D401" s="81"/>
      <c r="E401" s="81"/>
      <c r="F401" s="81"/>
      <c r="G401" s="81"/>
      <c r="H401" s="81"/>
      <c r="I401" s="82"/>
      <c r="J401" s="82"/>
      <c r="L401" s="82"/>
      <c r="M401" s="82"/>
    </row>
    <row r="402" spans="1:13" ht="15">
      <c r="A402" s="85"/>
      <c r="B402" s="85"/>
      <c r="C402" s="81"/>
      <c r="D402" s="81"/>
      <c r="E402" s="81"/>
      <c r="F402" s="81"/>
      <c r="G402" s="81"/>
      <c r="H402" s="81"/>
      <c r="I402" s="111"/>
      <c r="J402" s="111"/>
      <c r="L402" s="111"/>
      <c r="M402" s="111"/>
    </row>
    <row r="403" spans="1:13" ht="15">
      <c r="A403" s="85"/>
      <c r="B403" s="85"/>
      <c r="C403" s="81"/>
      <c r="D403" s="81"/>
      <c r="E403" s="81"/>
      <c r="F403" s="81"/>
      <c r="G403" s="81"/>
      <c r="H403" s="81"/>
      <c r="I403" s="111"/>
      <c r="J403" s="111"/>
      <c r="L403" s="111"/>
      <c r="M403" s="111"/>
    </row>
    <row r="404" spans="1:13" ht="15">
      <c r="A404" s="85"/>
      <c r="B404" s="85"/>
      <c r="C404" s="81"/>
      <c r="D404" s="81"/>
      <c r="E404" s="81"/>
      <c r="F404" s="81"/>
      <c r="G404" s="81"/>
      <c r="H404" s="81"/>
      <c r="I404" s="111"/>
      <c r="J404" s="111"/>
      <c r="L404" s="111"/>
      <c r="M404" s="111"/>
    </row>
    <row r="405" spans="1:13" ht="15">
      <c r="A405" s="85"/>
      <c r="B405" s="85"/>
      <c r="C405" s="81"/>
      <c r="D405" s="81"/>
      <c r="E405" s="81"/>
      <c r="F405" s="81"/>
      <c r="G405" s="81"/>
      <c r="H405" s="81"/>
      <c r="I405" s="111"/>
      <c r="J405" s="111"/>
      <c r="L405" s="111"/>
      <c r="M405" s="111"/>
    </row>
    <row r="406" spans="1:13" ht="15">
      <c r="A406" s="85"/>
      <c r="B406" s="85"/>
      <c r="C406" s="81"/>
      <c r="D406" s="81"/>
      <c r="E406" s="81"/>
      <c r="F406" s="81"/>
      <c r="G406" s="81"/>
      <c r="H406" s="81"/>
      <c r="I406" s="82"/>
      <c r="J406" s="82"/>
      <c r="L406" s="82"/>
      <c r="M406" s="82"/>
    </row>
    <row r="407" spans="1:13" ht="15">
      <c r="A407" s="85"/>
      <c r="B407" s="85"/>
      <c r="C407" s="81"/>
      <c r="D407" s="81"/>
      <c r="E407" s="81"/>
      <c r="F407" s="81"/>
      <c r="G407" s="81"/>
      <c r="H407" s="81"/>
      <c r="I407" s="111"/>
      <c r="J407" s="111"/>
      <c r="L407" s="111"/>
      <c r="M407" s="111"/>
    </row>
    <row r="408" spans="1:13" ht="15">
      <c r="A408" s="85"/>
      <c r="B408" s="85"/>
      <c r="C408" s="81"/>
      <c r="D408" s="81"/>
      <c r="E408" s="81"/>
      <c r="F408" s="81"/>
      <c r="G408" s="81"/>
      <c r="H408" s="81"/>
      <c r="I408" s="111"/>
      <c r="J408" s="111"/>
      <c r="L408" s="111"/>
      <c r="M408" s="111"/>
    </row>
    <row r="409" spans="1:13" ht="15">
      <c r="A409" s="83"/>
      <c r="B409" s="83"/>
      <c r="C409" s="81"/>
      <c r="D409" s="81"/>
      <c r="E409" s="81"/>
      <c r="F409" s="81"/>
      <c r="G409" s="81"/>
      <c r="H409" s="81"/>
      <c r="I409" s="82"/>
      <c r="J409" s="82"/>
      <c r="L409" s="82"/>
      <c r="M409" s="82"/>
    </row>
    <row r="410" spans="1:13" ht="15">
      <c r="A410" s="84"/>
      <c r="B410" s="84"/>
      <c r="C410" s="81"/>
      <c r="D410" s="81"/>
      <c r="E410" s="81"/>
      <c r="F410" s="81"/>
      <c r="G410" s="81"/>
      <c r="H410" s="81"/>
      <c r="I410" s="82"/>
      <c r="J410" s="82"/>
      <c r="L410" s="82"/>
      <c r="M410" s="82"/>
    </row>
    <row r="411" spans="1:13" ht="15">
      <c r="A411" s="85"/>
      <c r="B411" s="85"/>
      <c r="C411" s="81"/>
      <c r="D411" s="81"/>
      <c r="E411" s="81"/>
      <c r="F411" s="81"/>
      <c r="G411" s="81"/>
      <c r="H411" s="81"/>
      <c r="I411" s="82"/>
      <c r="J411" s="82"/>
      <c r="L411" s="82"/>
      <c r="M411" s="82"/>
    </row>
    <row r="412" spans="1:13" ht="15">
      <c r="A412" s="85"/>
      <c r="B412" s="85"/>
      <c r="C412" s="81"/>
      <c r="D412" s="81"/>
      <c r="E412" s="81"/>
      <c r="F412" s="81"/>
      <c r="G412" s="81"/>
      <c r="H412" s="81"/>
      <c r="I412" s="82"/>
      <c r="J412" s="82"/>
      <c r="L412" s="82"/>
      <c r="M412" s="82"/>
    </row>
    <row r="413" spans="1:13" ht="15">
      <c r="A413" s="85"/>
      <c r="B413" s="85"/>
      <c r="C413" s="81"/>
      <c r="D413" s="81"/>
      <c r="E413" s="81"/>
      <c r="F413" s="81"/>
      <c r="G413" s="81"/>
      <c r="H413" s="81"/>
      <c r="I413" s="111"/>
      <c r="J413" s="111"/>
      <c r="L413" s="111"/>
      <c r="M413" s="111"/>
    </row>
    <row r="414" spans="1:13" ht="15">
      <c r="A414" s="85"/>
      <c r="B414" s="85"/>
      <c r="C414" s="81"/>
      <c r="D414" s="81"/>
      <c r="E414" s="81"/>
      <c r="F414" s="81"/>
      <c r="G414" s="81"/>
      <c r="H414" s="81"/>
      <c r="I414" s="111"/>
      <c r="J414" s="111"/>
      <c r="L414" s="111"/>
      <c r="M414" s="111"/>
    </row>
    <row r="415" spans="1:13" ht="15">
      <c r="A415" s="85"/>
      <c r="B415" s="85"/>
      <c r="C415" s="81"/>
      <c r="D415" s="81"/>
      <c r="E415" s="81"/>
      <c r="F415" s="81"/>
      <c r="G415" s="81"/>
      <c r="H415" s="81"/>
      <c r="I415" s="111"/>
      <c r="J415" s="111"/>
      <c r="L415" s="111"/>
      <c r="M415" s="111"/>
    </row>
    <row r="416" spans="1:13" ht="15">
      <c r="A416" s="85"/>
      <c r="B416" s="85"/>
      <c r="C416" s="81"/>
      <c r="D416" s="81"/>
      <c r="E416" s="81"/>
      <c r="F416" s="81"/>
      <c r="G416" s="81"/>
      <c r="H416" s="81"/>
      <c r="I416" s="82"/>
      <c r="J416" s="82"/>
      <c r="L416" s="82"/>
      <c r="M416" s="82"/>
    </row>
    <row r="417" spans="1:13" ht="15">
      <c r="A417" s="85"/>
      <c r="B417" s="85"/>
      <c r="C417" s="81"/>
      <c r="D417" s="81"/>
      <c r="E417" s="81"/>
      <c r="F417" s="81"/>
      <c r="G417" s="81"/>
      <c r="H417" s="81"/>
      <c r="I417" s="111"/>
      <c r="J417" s="111"/>
      <c r="L417" s="111"/>
      <c r="M417" s="111"/>
    </row>
    <row r="418" spans="1:13" ht="15">
      <c r="A418" s="85"/>
      <c r="B418" s="85"/>
      <c r="C418" s="81"/>
      <c r="D418" s="81"/>
      <c r="E418" s="81"/>
      <c r="F418" s="81"/>
      <c r="G418" s="81"/>
      <c r="H418" s="81"/>
      <c r="I418" s="111"/>
      <c r="J418" s="111"/>
      <c r="L418" s="111"/>
      <c r="M418" s="111"/>
    </row>
    <row r="419" spans="1:13" ht="15">
      <c r="A419" s="83"/>
      <c r="B419" s="83"/>
      <c r="C419" s="81"/>
      <c r="D419" s="81"/>
      <c r="E419" s="81"/>
      <c r="F419" s="81"/>
      <c r="G419" s="81"/>
      <c r="H419" s="81"/>
      <c r="I419" s="82"/>
      <c r="J419" s="82"/>
      <c r="L419" s="82"/>
      <c r="M419" s="82"/>
    </row>
    <row r="420" spans="1:13" ht="15">
      <c r="A420" s="84"/>
      <c r="B420" s="84"/>
      <c r="C420" s="81"/>
      <c r="D420" s="81"/>
      <c r="E420" s="81"/>
      <c r="F420" s="81"/>
      <c r="G420" s="81"/>
      <c r="H420" s="81"/>
      <c r="I420" s="82"/>
      <c r="J420" s="82"/>
      <c r="L420" s="82"/>
      <c r="M420" s="82"/>
    </row>
    <row r="421" spans="1:13" ht="15">
      <c r="A421" s="85"/>
      <c r="B421" s="85"/>
      <c r="C421" s="81"/>
      <c r="D421" s="81"/>
      <c r="E421" s="81"/>
      <c r="F421" s="81"/>
      <c r="G421" s="81"/>
      <c r="H421" s="81"/>
      <c r="I421" s="82"/>
      <c r="J421" s="82"/>
      <c r="L421" s="82"/>
      <c r="M421" s="82"/>
    </row>
    <row r="422" spans="1:13" ht="15">
      <c r="A422" s="85"/>
      <c r="B422" s="85"/>
      <c r="C422" s="81"/>
      <c r="D422" s="81"/>
      <c r="E422" s="81"/>
      <c r="F422" s="81"/>
      <c r="G422" s="81"/>
      <c r="H422" s="81"/>
      <c r="I422" s="82"/>
      <c r="J422" s="82"/>
      <c r="L422" s="82"/>
      <c r="M422" s="82"/>
    </row>
    <row r="423" spans="1:13" ht="15">
      <c r="A423" s="85"/>
      <c r="B423" s="85"/>
      <c r="C423" s="81"/>
      <c r="D423" s="81"/>
      <c r="E423" s="81"/>
      <c r="F423" s="81"/>
      <c r="G423" s="81"/>
      <c r="H423" s="81"/>
      <c r="I423" s="111"/>
      <c r="J423" s="111"/>
      <c r="L423" s="111"/>
      <c r="M423" s="111"/>
    </row>
    <row r="424" spans="1:13" ht="15">
      <c r="A424" s="85"/>
      <c r="B424" s="85"/>
      <c r="C424" s="81"/>
      <c r="D424" s="81"/>
      <c r="E424" s="81"/>
      <c r="F424" s="81"/>
      <c r="G424" s="81"/>
      <c r="H424" s="81"/>
      <c r="I424" s="111"/>
      <c r="J424" s="111"/>
      <c r="L424" s="111"/>
      <c r="M424" s="111"/>
    </row>
    <row r="425" spans="1:13" ht="15">
      <c r="A425" s="85"/>
      <c r="B425" s="85"/>
      <c r="C425" s="81"/>
      <c r="D425" s="81"/>
      <c r="E425" s="81"/>
      <c r="F425" s="81"/>
      <c r="G425" s="81"/>
      <c r="H425" s="81"/>
      <c r="I425" s="82"/>
      <c r="J425" s="82"/>
      <c r="L425" s="82"/>
      <c r="M425" s="82"/>
    </row>
    <row r="426" spans="1:13" ht="15">
      <c r="A426" s="85"/>
      <c r="B426" s="85"/>
      <c r="C426" s="81"/>
      <c r="D426" s="81"/>
      <c r="E426" s="81"/>
      <c r="F426" s="81"/>
      <c r="G426" s="81"/>
      <c r="H426" s="81"/>
      <c r="I426" s="111"/>
      <c r="J426" s="111"/>
      <c r="L426" s="111"/>
      <c r="M426" s="111"/>
    </row>
    <row r="427" spans="1:13" ht="15">
      <c r="A427" s="85"/>
      <c r="B427" s="85"/>
      <c r="C427" s="81"/>
      <c r="D427" s="81"/>
      <c r="E427" s="81"/>
      <c r="F427" s="81"/>
      <c r="G427" s="81"/>
      <c r="H427" s="81"/>
      <c r="I427" s="111"/>
      <c r="J427" s="111"/>
      <c r="L427" s="111"/>
      <c r="M427" s="111"/>
    </row>
    <row r="428" spans="1:13" ht="15">
      <c r="A428" s="83"/>
      <c r="B428" s="83"/>
      <c r="C428" s="81"/>
      <c r="D428" s="81"/>
      <c r="E428" s="81"/>
      <c r="F428" s="81"/>
      <c r="G428" s="81"/>
      <c r="H428" s="81"/>
      <c r="I428" s="82"/>
      <c r="J428" s="82"/>
      <c r="L428" s="82"/>
      <c r="M428" s="82"/>
    </row>
    <row r="429" spans="1:13" ht="15">
      <c r="A429" s="84"/>
      <c r="B429" s="84"/>
      <c r="C429" s="81"/>
      <c r="D429" s="81"/>
      <c r="E429" s="81"/>
      <c r="F429" s="81"/>
      <c r="G429" s="81"/>
      <c r="H429" s="81"/>
      <c r="I429" s="82"/>
      <c r="J429" s="82"/>
      <c r="L429" s="82"/>
      <c r="M429" s="82"/>
    </row>
    <row r="430" spans="1:13" ht="15">
      <c r="A430" s="85"/>
      <c r="B430" s="85"/>
      <c r="C430" s="81"/>
      <c r="D430" s="81"/>
      <c r="E430" s="81"/>
      <c r="F430" s="81"/>
      <c r="G430" s="81"/>
      <c r="H430" s="81"/>
      <c r="I430" s="82"/>
      <c r="J430" s="82"/>
      <c r="L430" s="82"/>
      <c r="M430" s="82"/>
    </row>
    <row r="431" spans="1:13" ht="15">
      <c r="A431" s="85"/>
      <c r="B431" s="85"/>
      <c r="C431" s="81"/>
      <c r="D431" s="81"/>
      <c r="E431" s="81"/>
      <c r="F431" s="81"/>
      <c r="G431" s="81"/>
      <c r="H431" s="81"/>
      <c r="I431" s="82"/>
      <c r="J431" s="82"/>
      <c r="L431" s="82"/>
      <c r="M431" s="82"/>
    </row>
    <row r="432" spans="1:13" ht="15">
      <c r="A432" s="85"/>
      <c r="B432" s="85"/>
      <c r="C432" s="81"/>
      <c r="D432" s="81"/>
      <c r="E432" s="81"/>
      <c r="F432" s="81"/>
      <c r="G432" s="81"/>
      <c r="H432" s="81"/>
      <c r="I432" s="111"/>
      <c r="J432" s="111"/>
      <c r="L432" s="111"/>
      <c r="M432" s="111"/>
    </row>
    <row r="433" spans="1:13" ht="15">
      <c r="A433" s="85"/>
      <c r="B433" s="85"/>
      <c r="C433" s="81"/>
      <c r="D433" s="81"/>
      <c r="E433" s="81"/>
      <c r="F433" s="81"/>
      <c r="G433" s="81"/>
      <c r="H433" s="81"/>
      <c r="I433" s="111"/>
      <c r="J433" s="111"/>
      <c r="L433" s="111"/>
      <c r="M433" s="111"/>
    </row>
    <row r="434" spans="1:13" ht="15">
      <c r="A434" s="85"/>
      <c r="B434" s="85"/>
      <c r="C434" s="81"/>
      <c r="D434" s="81"/>
      <c r="E434" s="81"/>
      <c r="F434" s="81"/>
      <c r="G434" s="81"/>
      <c r="H434" s="81"/>
      <c r="I434" s="82"/>
      <c r="J434" s="82"/>
      <c r="L434" s="82"/>
      <c r="M434" s="82"/>
    </row>
    <row r="435" spans="1:13" ht="15">
      <c r="A435" s="85"/>
      <c r="B435" s="85"/>
      <c r="C435" s="81"/>
      <c r="D435" s="81"/>
      <c r="E435" s="81"/>
      <c r="F435" s="81"/>
      <c r="G435" s="81"/>
      <c r="H435" s="81"/>
      <c r="I435" s="111"/>
      <c r="J435" s="111"/>
      <c r="L435" s="111"/>
      <c r="M435" s="111"/>
    </row>
    <row r="436" spans="1:13" ht="15">
      <c r="A436" s="85"/>
      <c r="B436" s="85"/>
      <c r="C436" s="81"/>
      <c r="D436" s="81"/>
      <c r="E436" s="81"/>
      <c r="F436" s="81"/>
      <c r="G436" s="81"/>
      <c r="H436" s="81"/>
      <c r="I436" s="111"/>
      <c r="J436" s="111"/>
      <c r="L436" s="111"/>
      <c r="M436" s="111"/>
    </row>
    <row r="437" spans="1:13" ht="14.25">
      <c r="A437" s="115"/>
      <c r="B437" s="115"/>
      <c r="C437" s="112"/>
      <c r="D437" s="112"/>
      <c r="E437" s="112"/>
      <c r="F437" s="112"/>
      <c r="G437" s="112"/>
      <c r="H437" s="112"/>
      <c r="I437" s="116"/>
      <c r="J437" s="116"/>
      <c r="L437" s="116"/>
      <c r="M437" s="116"/>
    </row>
    <row r="438" spans="1:13" ht="15">
      <c r="A438" s="85"/>
      <c r="B438" s="85"/>
      <c r="C438" s="81"/>
      <c r="D438" s="81"/>
      <c r="E438" s="81"/>
      <c r="F438" s="81"/>
      <c r="G438" s="81"/>
      <c r="H438" s="81"/>
      <c r="I438" s="82"/>
      <c r="J438" s="82"/>
      <c r="L438" s="82"/>
      <c r="M438" s="82"/>
    </row>
    <row r="439" spans="1:13" ht="15">
      <c r="A439" s="85"/>
      <c r="B439" s="85"/>
      <c r="C439" s="81"/>
      <c r="D439" s="81"/>
      <c r="E439" s="81"/>
      <c r="F439" s="81"/>
      <c r="G439" s="81"/>
      <c r="H439" s="81"/>
      <c r="I439" s="82"/>
      <c r="J439" s="82"/>
      <c r="L439" s="82"/>
      <c r="M439" s="82"/>
    </row>
    <row r="440" spans="1:13" ht="15">
      <c r="A440" s="85"/>
      <c r="B440" s="85"/>
      <c r="C440" s="81"/>
      <c r="D440" s="81"/>
      <c r="E440" s="81"/>
      <c r="F440" s="81"/>
      <c r="G440" s="81"/>
      <c r="H440" s="81"/>
      <c r="I440" s="82"/>
      <c r="J440" s="82"/>
      <c r="L440" s="82"/>
      <c r="M440" s="82"/>
    </row>
    <row r="441" spans="1:13" ht="15">
      <c r="A441" s="85"/>
      <c r="B441" s="85"/>
      <c r="C441" s="81"/>
      <c r="D441" s="81"/>
      <c r="E441" s="81"/>
      <c r="F441" s="81"/>
      <c r="G441" s="81"/>
      <c r="H441" s="81"/>
      <c r="I441" s="111"/>
      <c r="J441" s="111"/>
      <c r="L441" s="111"/>
      <c r="M441" s="111"/>
    </row>
    <row r="442" spans="1:13" ht="15">
      <c r="A442" s="85"/>
      <c r="B442" s="85"/>
      <c r="C442" s="81"/>
      <c r="D442" s="81"/>
      <c r="E442" s="81"/>
      <c r="F442" s="81"/>
      <c r="G442" s="81"/>
      <c r="H442" s="81"/>
      <c r="I442" s="111"/>
      <c r="J442" s="111"/>
      <c r="L442" s="111"/>
      <c r="M442" s="111"/>
    </row>
    <row r="443" spans="1:13" ht="15">
      <c r="A443" s="85"/>
      <c r="B443" s="85"/>
      <c r="C443" s="81"/>
      <c r="D443" s="81"/>
      <c r="E443" s="81"/>
      <c r="F443" s="81"/>
      <c r="G443" s="81"/>
      <c r="H443" s="81"/>
      <c r="I443" s="111"/>
      <c r="J443" s="111"/>
      <c r="L443" s="111"/>
      <c r="M443" s="111"/>
    </row>
    <row r="444" spans="1:13" ht="15">
      <c r="A444" s="85"/>
      <c r="B444" s="85"/>
      <c r="C444" s="81"/>
      <c r="D444" s="81"/>
      <c r="E444" s="81"/>
      <c r="F444" s="81"/>
      <c r="G444" s="81"/>
      <c r="H444" s="81"/>
      <c r="I444" s="111"/>
      <c r="J444" s="111"/>
      <c r="L444" s="111"/>
      <c r="M444" s="111"/>
    </row>
    <row r="445" spans="1:13" ht="15">
      <c r="A445" s="85"/>
      <c r="B445" s="85"/>
      <c r="C445" s="81"/>
      <c r="D445" s="81"/>
      <c r="E445" s="81"/>
      <c r="F445" s="81"/>
      <c r="G445" s="81"/>
      <c r="H445" s="81"/>
      <c r="I445" s="82"/>
      <c r="J445" s="82"/>
      <c r="L445" s="82"/>
      <c r="M445" s="82"/>
    </row>
    <row r="446" spans="1:13" ht="15">
      <c r="A446" s="85"/>
      <c r="B446" s="85"/>
      <c r="C446" s="81"/>
      <c r="D446" s="81"/>
      <c r="E446" s="81"/>
      <c r="F446" s="81"/>
      <c r="G446" s="81"/>
      <c r="H446" s="81"/>
      <c r="I446" s="111"/>
      <c r="J446" s="111"/>
      <c r="L446" s="111"/>
      <c r="M446" s="111"/>
    </row>
    <row r="447" spans="1:13" ht="15">
      <c r="A447" s="85"/>
      <c r="B447" s="85"/>
      <c r="C447" s="81"/>
      <c r="D447" s="81"/>
      <c r="E447" s="81"/>
      <c r="F447" s="81"/>
      <c r="G447" s="81"/>
      <c r="H447" s="81"/>
      <c r="I447" s="111"/>
      <c r="J447" s="111"/>
      <c r="L447" s="111"/>
      <c r="M447" s="111"/>
    </row>
    <row r="448" spans="1:13" ht="15">
      <c r="A448" s="84"/>
      <c r="B448" s="84"/>
      <c r="C448" s="81"/>
      <c r="D448" s="81"/>
      <c r="E448" s="81"/>
      <c r="F448" s="81"/>
      <c r="G448" s="86"/>
      <c r="H448" s="81"/>
      <c r="I448" s="82"/>
      <c r="J448" s="82"/>
      <c r="L448" s="82"/>
      <c r="M448" s="82"/>
    </row>
    <row r="449" spans="1:13" ht="15">
      <c r="A449" s="83"/>
      <c r="B449" s="83"/>
      <c r="C449" s="81"/>
      <c r="D449" s="81"/>
      <c r="E449" s="81"/>
      <c r="F449" s="81"/>
      <c r="G449" s="86"/>
      <c r="H449" s="81"/>
      <c r="I449" s="82"/>
      <c r="J449" s="82"/>
      <c r="L449" s="82"/>
      <c r="M449" s="82"/>
    </row>
    <row r="450" spans="1:13" ht="15">
      <c r="A450" s="85"/>
      <c r="B450" s="85"/>
      <c r="C450" s="81"/>
      <c r="D450" s="81"/>
      <c r="E450" s="81"/>
      <c r="F450" s="81"/>
      <c r="G450" s="86"/>
      <c r="H450" s="81"/>
      <c r="I450" s="82"/>
      <c r="J450" s="82"/>
      <c r="L450" s="82"/>
      <c r="M450" s="82"/>
    </row>
    <row r="451" spans="1:13" ht="15">
      <c r="A451" s="85"/>
      <c r="B451" s="85"/>
      <c r="C451" s="81"/>
      <c r="D451" s="81"/>
      <c r="E451" s="81"/>
      <c r="F451" s="81"/>
      <c r="G451" s="86"/>
      <c r="H451" s="81"/>
      <c r="I451" s="82"/>
      <c r="J451" s="82"/>
      <c r="L451" s="82"/>
      <c r="M451" s="82"/>
    </row>
    <row r="452" spans="1:13" ht="15">
      <c r="A452" s="85"/>
      <c r="B452" s="85"/>
      <c r="C452" s="81"/>
      <c r="D452" s="81"/>
      <c r="E452" s="81"/>
      <c r="F452" s="81"/>
      <c r="G452" s="86"/>
      <c r="H452" s="81"/>
      <c r="I452" s="111"/>
      <c r="J452" s="111"/>
      <c r="L452" s="111"/>
      <c r="M452" s="111"/>
    </row>
    <row r="453" spans="1:13" ht="15">
      <c r="A453" s="85"/>
      <c r="B453" s="85"/>
      <c r="C453" s="81"/>
      <c r="D453" s="81"/>
      <c r="E453" s="81"/>
      <c r="F453" s="81"/>
      <c r="G453" s="86"/>
      <c r="H453" s="81"/>
      <c r="I453" s="111"/>
      <c r="J453" s="111"/>
      <c r="L453" s="111"/>
      <c r="M453" s="111"/>
    </row>
    <row r="454" spans="1:13" ht="15">
      <c r="A454" s="85"/>
      <c r="B454" s="85"/>
      <c r="C454" s="81"/>
      <c r="D454" s="81"/>
      <c r="E454" s="81"/>
      <c r="F454" s="81"/>
      <c r="G454" s="86"/>
      <c r="H454" s="81"/>
      <c r="I454" s="111"/>
      <c r="J454" s="111"/>
      <c r="L454" s="111"/>
      <c r="M454" s="111"/>
    </row>
    <row r="455" spans="1:13" ht="15">
      <c r="A455" s="85"/>
      <c r="B455" s="85"/>
      <c r="C455" s="81"/>
      <c r="D455" s="81"/>
      <c r="E455" s="81"/>
      <c r="F455" s="81"/>
      <c r="G455" s="86"/>
      <c r="H455" s="81"/>
      <c r="I455" s="82"/>
      <c r="J455" s="82"/>
      <c r="L455" s="82"/>
      <c r="M455" s="82"/>
    </row>
    <row r="456" spans="1:13" ht="15">
      <c r="A456" s="85"/>
      <c r="B456" s="85"/>
      <c r="C456" s="81"/>
      <c r="D456" s="81"/>
      <c r="E456" s="81"/>
      <c r="F456" s="81"/>
      <c r="G456" s="86"/>
      <c r="H456" s="81"/>
      <c r="I456" s="111"/>
      <c r="J456" s="111"/>
      <c r="L456" s="111"/>
      <c r="M456" s="111"/>
    </row>
    <row r="457" spans="1:13" ht="15">
      <c r="A457" s="85"/>
      <c r="B457" s="85"/>
      <c r="C457" s="81"/>
      <c r="D457" s="81"/>
      <c r="E457" s="81"/>
      <c r="F457" s="81"/>
      <c r="G457" s="86"/>
      <c r="H457" s="81"/>
      <c r="I457" s="111"/>
      <c r="J457" s="111"/>
      <c r="L457" s="111"/>
      <c r="M457" s="111"/>
    </row>
    <row r="458" spans="1:13" ht="14.25">
      <c r="A458" s="80"/>
      <c r="B458" s="80"/>
      <c r="C458" s="112"/>
      <c r="D458" s="112"/>
      <c r="E458" s="112"/>
      <c r="F458" s="112"/>
      <c r="G458" s="112"/>
      <c r="H458" s="112"/>
      <c r="I458" s="116"/>
      <c r="J458" s="116"/>
      <c r="L458" s="116"/>
      <c r="M458" s="116"/>
    </row>
    <row r="459" spans="1:13" ht="15">
      <c r="A459" s="115"/>
      <c r="B459" s="115"/>
      <c r="C459" s="81"/>
      <c r="D459" s="81"/>
      <c r="E459" s="81"/>
      <c r="F459" s="81"/>
      <c r="G459" s="81"/>
      <c r="H459" s="81"/>
      <c r="I459" s="82"/>
      <c r="J459" s="82"/>
      <c r="L459" s="82"/>
      <c r="M459" s="82"/>
    </row>
    <row r="460" spans="1:13" ht="15">
      <c r="A460" s="84"/>
      <c r="B460" s="84"/>
      <c r="C460" s="81"/>
      <c r="D460" s="81"/>
      <c r="E460" s="81"/>
      <c r="F460" s="81"/>
      <c r="G460" s="81"/>
      <c r="H460" s="81"/>
      <c r="I460" s="82"/>
      <c r="J460" s="82"/>
      <c r="L460" s="82"/>
      <c r="M460" s="82"/>
    </row>
    <row r="461" spans="1:13" ht="15">
      <c r="A461" s="83"/>
      <c r="B461" s="83"/>
      <c r="C461" s="81"/>
      <c r="D461" s="81"/>
      <c r="E461" s="81"/>
      <c r="F461" s="81"/>
      <c r="G461" s="81"/>
      <c r="H461" s="81"/>
      <c r="I461" s="82"/>
      <c r="J461" s="82"/>
      <c r="L461" s="82"/>
      <c r="M461" s="82"/>
    </row>
    <row r="462" spans="1:13" ht="15">
      <c r="A462" s="84"/>
      <c r="B462" s="84"/>
      <c r="C462" s="81"/>
      <c r="D462" s="81"/>
      <c r="E462" s="81"/>
      <c r="F462" s="81"/>
      <c r="G462" s="81"/>
      <c r="H462" s="81"/>
      <c r="I462" s="82"/>
      <c r="J462" s="82"/>
      <c r="L462" s="82"/>
      <c r="M462" s="82"/>
    </row>
    <row r="463" spans="1:13" ht="14.25">
      <c r="A463" s="115"/>
      <c r="B463" s="115"/>
      <c r="C463" s="112"/>
      <c r="D463" s="112"/>
      <c r="E463" s="112"/>
      <c r="F463" s="112"/>
      <c r="G463" s="112"/>
      <c r="H463" s="112"/>
      <c r="I463" s="116"/>
      <c r="J463" s="116"/>
      <c r="L463" s="116"/>
      <c r="M463" s="116"/>
    </row>
    <row r="464" spans="1:13" ht="15">
      <c r="A464" s="85"/>
      <c r="B464" s="85"/>
      <c r="C464" s="81"/>
      <c r="D464" s="81"/>
      <c r="E464" s="81"/>
      <c r="F464" s="81"/>
      <c r="G464" s="81"/>
      <c r="H464" s="81"/>
      <c r="I464" s="82"/>
      <c r="J464" s="82"/>
      <c r="L464" s="82"/>
      <c r="M464" s="82"/>
    </row>
    <row r="465" spans="1:13" ht="15">
      <c r="A465" s="85"/>
      <c r="B465" s="85"/>
      <c r="C465" s="81"/>
      <c r="D465" s="81"/>
      <c r="E465" s="81"/>
      <c r="F465" s="81"/>
      <c r="G465" s="81"/>
      <c r="H465" s="81"/>
      <c r="I465" s="111"/>
      <c r="J465" s="111"/>
      <c r="L465" s="111"/>
      <c r="M465" s="111"/>
    </row>
    <row r="466" spans="1:13" ht="14.25">
      <c r="A466" s="115"/>
      <c r="B466" s="115"/>
      <c r="C466" s="112"/>
      <c r="D466" s="112"/>
      <c r="E466" s="112"/>
      <c r="F466" s="112"/>
      <c r="G466" s="112"/>
      <c r="H466" s="112"/>
      <c r="I466" s="116"/>
      <c r="J466" s="116"/>
      <c r="L466" s="116"/>
      <c r="M466" s="116"/>
    </row>
    <row r="467" spans="1:13" ht="15">
      <c r="A467" s="83"/>
      <c r="B467" s="83"/>
      <c r="C467" s="112"/>
      <c r="D467" s="112"/>
      <c r="E467" s="112"/>
      <c r="F467" s="112"/>
      <c r="G467" s="112"/>
      <c r="H467" s="112"/>
      <c r="I467" s="116"/>
      <c r="J467" s="116"/>
      <c r="L467" s="116"/>
      <c r="M467" s="116"/>
    </row>
    <row r="468" spans="1:13" ht="15">
      <c r="A468" s="83"/>
      <c r="B468" s="83"/>
      <c r="C468" s="112"/>
      <c r="D468" s="112"/>
      <c r="E468" s="112"/>
      <c r="F468" s="112"/>
      <c r="G468" s="112"/>
      <c r="H468" s="112"/>
      <c r="I468" s="116"/>
      <c r="J468" s="116"/>
      <c r="L468" s="116"/>
      <c r="M468" s="116"/>
    </row>
    <row r="469" spans="1:13" ht="15">
      <c r="A469" s="83"/>
      <c r="B469" s="83"/>
      <c r="C469" s="81"/>
      <c r="D469" s="81"/>
      <c r="E469" s="81"/>
      <c r="F469" s="81"/>
      <c r="G469" s="81"/>
      <c r="H469" s="81"/>
      <c r="I469" s="82"/>
      <c r="J469" s="82"/>
      <c r="L469" s="82"/>
      <c r="M469" s="82"/>
    </row>
    <row r="470" spans="1:13" ht="15">
      <c r="A470" s="110"/>
      <c r="B470" s="110"/>
      <c r="C470" s="81"/>
      <c r="D470" s="81"/>
      <c r="E470" s="81"/>
      <c r="F470" s="81"/>
      <c r="G470" s="81"/>
      <c r="H470" s="81"/>
      <c r="I470" s="82"/>
      <c r="J470" s="82"/>
      <c r="L470" s="82"/>
      <c r="M470" s="82"/>
    </row>
    <row r="471" spans="1:13" ht="15">
      <c r="A471" s="85"/>
      <c r="B471" s="85"/>
      <c r="C471" s="81"/>
      <c r="D471" s="81"/>
      <c r="E471" s="81"/>
      <c r="F471" s="81"/>
      <c r="G471" s="81"/>
      <c r="H471" s="81"/>
      <c r="I471" s="82"/>
      <c r="J471" s="82"/>
      <c r="L471" s="82"/>
      <c r="M471" s="82"/>
    </row>
    <row r="472" spans="1:13" ht="15">
      <c r="A472" s="85"/>
      <c r="B472" s="85"/>
      <c r="C472" s="81"/>
      <c r="D472" s="81"/>
      <c r="E472" s="81"/>
      <c r="F472" s="81"/>
      <c r="G472" s="81"/>
      <c r="H472" s="81"/>
      <c r="I472" s="82"/>
      <c r="J472" s="82"/>
      <c r="L472" s="82"/>
      <c r="M472" s="82"/>
    </row>
    <row r="473" spans="1:13" ht="15">
      <c r="A473" s="85"/>
      <c r="B473" s="85"/>
      <c r="C473" s="81"/>
      <c r="D473" s="81"/>
      <c r="E473" s="81"/>
      <c r="F473" s="81"/>
      <c r="G473" s="81"/>
      <c r="H473" s="81"/>
      <c r="I473" s="82"/>
      <c r="J473" s="82"/>
      <c r="L473" s="82"/>
      <c r="M473" s="82"/>
    </row>
    <row r="474" spans="1:13" ht="15">
      <c r="A474" s="85"/>
      <c r="B474" s="85"/>
      <c r="C474" s="81"/>
      <c r="D474" s="81"/>
      <c r="E474" s="81"/>
      <c r="F474" s="81"/>
      <c r="G474" s="81"/>
      <c r="H474" s="81"/>
      <c r="I474" s="82"/>
      <c r="J474" s="82"/>
      <c r="L474" s="82"/>
      <c r="M474" s="82"/>
    </row>
    <row r="475" spans="1:13" ht="15">
      <c r="A475" s="85"/>
      <c r="B475" s="85"/>
      <c r="C475" s="81"/>
      <c r="D475" s="81"/>
      <c r="E475" s="81"/>
      <c r="F475" s="81"/>
      <c r="G475" s="81"/>
      <c r="H475" s="81"/>
      <c r="I475" s="82"/>
      <c r="J475" s="82"/>
      <c r="L475" s="82"/>
      <c r="M475" s="82"/>
    </row>
    <row r="476" spans="1:13" ht="15">
      <c r="A476" s="85"/>
      <c r="B476" s="85"/>
      <c r="C476" s="81"/>
      <c r="D476" s="81"/>
      <c r="E476" s="81"/>
      <c r="F476" s="81"/>
      <c r="G476" s="81"/>
      <c r="H476" s="81"/>
      <c r="I476" s="82"/>
      <c r="J476" s="82"/>
      <c r="L476" s="82"/>
      <c r="M476" s="82"/>
    </row>
    <row r="477" spans="1:13" ht="15">
      <c r="A477" s="85"/>
      <c r="B477" s="85"/>
      <c r="C477" s="81"/>
      <c r="D477" s="81"/>
      <c r="E477" s="81"/>
      <c r="F477" s="81"/>
      <c r="G477" s="81"/>
      <c r="H477" s="81"/>
      <c r="I477" s="82"/>
      <c r="J477" s="82"/>
      <c r="L477" s="82"/>
      <c r="M477" s="82"/>
    </row>
    <row r="478" spans="1:13" ht="15">
      <c r="A478" s="85"/>
      <c r="B478" s="85"/>
      <c r="C478" s="81"/>
      <c r="D478" s="81"/>
      <c r="E478" s="81"/>
      <c r="F478" s="81"/>
      <c r="G478" s="81"/>
      <c r="H478" s="81"/>
      <c r="I478" s="82"/>
      <c r="J478" s="82"/>
      <c r="L478" s="82"/>
      <c r="M478" s="82"/>
    </row>
    <row r="479" spans="1:13" ht="15">
      <c r="A479" s="85"/>
      <c r="B479" s="85"/>
      <c r="C479" s="81"/>
      <c r="D479" s="81"/>
      <c r="E479" s="81"/>
      <c r="F479" s="81"/>
      <c r="G479" s="81"/>
      <c r="H479" s="81"/>
      <c r="I479" s="82"/>
      <c r="J479" s="82"/>
      <c r="L479" s="82"/>
      <c r="M479" s="82"/>
    </row>
    <row r="480" spans="1:13" ht="15">
      <c r="A480" s="85"/>
      <c r="B480" s="85"/>
      <c r="C480" s="81"/>
      <c r="D480" s="81"/>
      <c r="E480" s="81"/>
      <c r="F480" s="81"/>
      <c r="G480" s="81"/>
      <c r="H480" s="81"/>
      <c r="I480" s="82"/>
      <c r="J480" s="82"/>
      <c r="L480" s="82"/>
      <c r="M480" s="82"/>
    </row>
    <row r="481" spans="1:13" ht="15">
      <c r="A481" s="85"/>
      <c r="B481" s="85"/>
      <c r="C481" s="81"/>
      <c r="D481" s="81"/>
      <c r="E481" s="81"/>
      <c r="F481" s="81"/>
      <c r="G481" s="81"/>
      <c r="H481" s="81"/>
      <c r="I481" s="82"/>
      <c r="J481" s="82"/>
      <c r="L481" s="82"/>
      <c r="M481" s="82"/>
    </row>
    <row r="482" spans="1:13" ht="15">
      <c r="A482" s="85"/>
      <c r="B482" s="85"/>
      <c r="C482" s="81"/>
      <c r="D482" s="81"/>
      <c r="E482" s="81"/>
      <c r="F482" s="81"/>
      <c r="G482" s="81"/>
      <c r="H482" s="81"/>
      <c r="I482" s="82"/>
      <c r="J482" s="82"/>
      <c r="L482" s="82"/>
      <c r="M482" s="82"/>
    </row>
    <row r="483" spans="1:13" ht="15">
      <c r="A483" s="85"/>
      <c r="B483" s="85"/>
      <c r="C483" s="81"/>
      <c r="D483" s="81"/>
      <c r="E483" s="81"/>
      <c r="F483" s="81"/>
      <c r="G483" s="81"/>
      <c r="H483" s="81"/>
      <c r="I483" s="82"/>
      <c r="J483" s="82"/>
      <c r="L483" s="82"/>
      <c r="M483" s="82"/>
    </row>
    <row r="484" spans="1:13" ht="15">
      <c r="A484" s="85"/>
      <c r="B484" s="85"/>
      <c r="C484" s="81"/>
      <c r="D484" s="81"/>
      <c r="E484" s="81"/>
      <c r="F484" s="81"/>
      <c r="G484" s="81"/>
      <c r="H484" s="81"/>
      <c r="I484" s="82"/>
      <c r="J484" s="82"/>
      <c r="L484" s="82"/>
      <c r="M484" s="82"/>
    </row>
    <row r="485" spans="1:13" ht="15">
      <c r="A485" s="85"/>
      <c r="B485" s="85"/>
      <c r="C485" s="81"/>
      <c r="D485" s="81"/>
      <c r="E485" s="81"/>
      <c r="F485" s="81"/>
      <c r="G485" s="81"/>
      <c r="H485" s="81"/>
      <c r="I485" s="82"/>
      <c r="J485" s="82"/>
      <c r="L485" s="82"/>
      <c r="M485" s="82"/>
    </row>
    <row r="486" spans="1:13" ht="15">
      <c r="A486" s="85"/>
      <c r="B486" s="85"/>
      <c r="C486" s="81"/>
      <c r="D486" s="81"/>
      <c r="E486" s="81"/>
      <c r="F486" s="81"/>
      <c r="G486" s="81"/>
      <c r="H486" s="81"/>
      <c r="I486" s="82"/>
      <c r="J486" s="82"/>
      <c r="L486" s="82"/>
      <c r="M486" s="82"/>
    </row>
    <row r="487" spans="1:13" ht="15">
      <c r="A487" s="85"/>
      <c r="B487" s="85"/>
      <c r="C487" s="81"/>
      <c r="D487" s="81"/>
      <c r="E487" s="81"/>
      <c r="F487" s="81"/>
      <c r="G487" s="81"/>
      <c r="H487" s="81"/>
      <c r="I487" s="82"/>
      <c r="J487" s="82"/>
      <c r="L487" s="82"/>
      <c r="M487" s="82"/>
    </row>
    <row r="488" spans="1:13" ht="15">
      <c r="A488" s="83"/>
      <c r="B488" s="83"/>
      <c r="C488" s="112"/>
      <c r="D488" s="112"/>
      <c r="E488" s="112"/>
      <c r="F488" s="112"/>
      <c r="G488" s="112"/>
      <c r="H488" s="112"/>
      <c r="I488" s="116"/>
      <c r="J488" s="116"/>
      <c r="L488" s="116"/>
      <c r="M488" s="116"/>
    </row>
    <row r="489" spans="1:13" ht="15">
      <c r="A489" s="84"/>
      <c r="B489" s="84"/>
      <c r="C489" s="81"/>
      <c r="D489" s="81"/>
      <c r="E489" s="81"/>
      <c r="F489" s="81"/>
      <c r="G489" s="81"/>
      <c r="H489" s="81"/>
      <c r="I489" s="82"/>
      <c r="J489" s="82"/>
      <c r="L489" s="82"/>
      <c r="M489" s="82"/>
    </row>
    <row r="490" spans="1:13" ht="15">
      <c r="A490" s="85"/>
      <c r="B490" s="85"/>
      <c r="C490" s="81"/>
      <c r="D490" s="81"/>
      <c r="E490" s="81"/>
      <c r="F490" s="81"/>
      <c r="G490" s="81"/>
      <c r="H490" s="81"/>
      <c r="I490" s="82"/>
      <c r="J490" s="82"/>
      <c r="L490" s="82"/>
      <c r="M490" s="82"/>
    </row>
    <row r="491" spans="1:13" ht="15">
      <c r="A491" s="85"/>
      <c r="B491" s="85"/>
      <c r="C491" s="81"/>
      <c r="D491" s="81"/>
      <c r="E491" s="81"/>
      <c r="F491" s="81"/>
      <c r="G491" s="81"/>
      <c r="H491" s="81"/>
      <c r="I491" s="82"/>
      <c r="J491" s="82"/>
      <c r="L491" s="82"/>
      <c r="M491" s="82"/>
    </row>
    <row r="492" spans="1:13" ht="14.25">
      <c r="A492" s="115"/>
      <c r="B492" s="115"/>
      <c r="C492" s="112"/>
      <c r="D492" s="112"/>
      <c r="E492" s="112"/>
      <c r="F492" s="112"/>
      <c r="G492" s="112"/>
      <c r="H492" s="112"/>
      <c r="I492" s="113"/>
      <c r="J492" s="113"/>
      <c r="L492" s="113"/>
      <c r="M492" s="113"/>
    </row>
    <row r="493" spans="1:13" ht="15">
      <c r="A493" s="83"/>
      <c r="B493" s="83"/>
      <c r="C493" s="81"/>
      <c r="D493" s="81"/>
      <c r="E493" s="81"/>
      <c r="F493" s="81"/>
      <c r="G493" s="81"/>
      <c r="H493" s="81"/>
      <c r="I493" s="111"/>
      <c r="J493" s="111"/>
      <c r="L493" s="111"/>
      <c r="M493" s="111"/>
    </row>
    <row r="494" spans="1:13" ht="15">
      <c r="A494" s="85"/>
      <c r="B494" s="85"/>
      <c r="C494" s="81"/>
      <c r="D494" s="81"/>
      <c r="E494" s="81"/>
      <c r="F494" s="81"/>
      <c r="G494" s="81"/>
      <c r="H494" s="81"/>
      <c r="I494" s="111"/>
      <c r="J494" s="111"/>
      <c r="L494" s="111"/>
      <c r="M494" s="111"/>
    </row>
    <row r="495" spans="1:13" ht="15">
      <c r="A495" s="110"/>
      <c r="B495" s="110"/>
      <c r="C495" s="81"/>
      <c r="D495" s="81"/>
      <c r="E495" s="81"/>
      <c r="F495" s="81"/>
      <c r="G495" s="81"/>
      <c r="H495" s="81"/>
      <c r="I495" s="111"/>
      <c r="J495" s="111"/>
      <c r="L495" s="111"/>
      <c r="M495" s="111"/>
    </row>
    <row r="496" spans="1:13" ht="15">
      <c r="A496" s="110"/>
      <c r="B496" s="110"/>
      <c r="C496" s="81"/>
      <c r="D496" s="81"/>
      <c r="E496" s="81"/>
      <c r="F496" s="81"/>
      <c r="G496" s="81"/>
      <c r="H496" s="81"/>
      <c r="I496" s="111"/>
      <c r="J496" s="111"/>
      <c r="L496" s="111"/>
      <c r="M496" s="111"/>
    </row>
    <row r="497" spans="1:13" ht="15">
      <c r="A497" s="110"/>
      <c r="B497" s="110"/>
      <c r="C497" s="81"/>
      <c r="D497" s="81"/>
      <c r="E497" s="81"/>
      <c r="F497" s="81"/>
      <c r="G497" s="81"/>
      <c r="H497" s="81"/>
      <c r="I497" s="111"/>
      <c r="J497" s="111"/>
      <c r="L497" s="111"/>
      <c r="M497" s="111"/>
    </row>
    <row r="498" spans="1:13" ht="15">
      <c r="A498" s="110"/>
      <c r="B498" s="110"/>
      <c r="C498" s="81"/>
      <c r="D498" s="81"/>
      <c r="E498" s="81"/>
      <c r="F498" s="81"/>
      <c r="G498" s="81"/>
      <c r="H498" s="81"/>
      <c r="I498" s="111"/>
      <c r="J498" s="111"/>
      <c r="L498" s="111"/>
      <c r="M498" s="111"/>
    </row>
    <row r="499" spans="1:13" s="6" customFormat="1" ht="15">
      <c r="A499" s="122"/>
      <c r="B499" s="122"/>
      <c r="C499" s="81"/>
      <c r="D499" s="81"/>
      <c r="E499" s="123"/>
      <c r="F499" s="123"/>
      <c r="G499" s="123"/>
      <c r="H499" s="81"/>
      <c r="I499" s="124"/>
      <c r="J499" s="124"/>
      <c r="L499" s="124"/>
      <c r="M499" s="124"/>
    </row>
    <row r="500" spans="1:13" s="6" customFormat="1" ht="15">
      <c r="A500" s="122"/>
      <c r="B500" s="122"/>
      <c r="C500" s="81"/>
      <c r="D500" s="81"/>
      <c r="E500" s="123"/>
      <c r="F500" s="123"/>
      <c r="G500" s="123"/>
      <c r="H500" s="81"/>
      <c r="I500" s="124"/>
      <c r="J500" s="124"/>
      <c r="L500" s="124"/>
      <c r="M500" s="124"/>
    </row>
    <row r="501" spans="1:13" s="6" customFormat="1" ht="15">
      <c r="A501" s="125"/>
      <c r="B501" s="125"/>
      <c r="C501" s="81"/>
      <c r="D501" s="81"/>
      <c r="E501" s="123"/>
      <c r="F501" s="123"/>
      <c r="G501" s="123"/>
      <c r="H501" s="81"/>
      <c r="I501" s="124"/>
      <c r="J501" s="124"/>
      <c r="L501" s="124"/>
      <c r="M501" s="124"/>
    </row>
    <row r="502" spans="1:13" s="6" customFormat="1" ht="15">
      <c r="A502" s="125"/>
      <c r="B502" s="125"/>
      <c r="C502" s="81"/>
      <c r="D502" s="81"/>
      <c r="E502" s="123"/>
      <c r="F502" s="123"/>
      <c r="G502" s="123"/>
      <c r="H502" s="81"/>
      <c r="I502" s="124"/>
      <c r="J502" s="124"/>
      <c r="L502" s="124"/>
      <c r="M502" s="124"/>
    </row>
    <row r="503" spans="1:13" s="6" customFormat="1" ht="15">
      <c r="A503" s="126"/>
      <c r="B503" s="126"/>
      <c r="C503" s="81"/>
      <c r="D503" s="81"/>
      <c r="E503" s="123"/>
      <c r="F503" s="123"/>
      <c r="G503" s="123"/>
      <c r="H503" s="81"/>
      <c r="I503" s="124"/>
      <c r="J503" s="124"/>
      <c r="L503" s="124"/>
      <c r="M503" s="124"/>
    </row>
    <row r="504" spans="1:13" s="6" customFormat="1" ht="15">
      <c r="A504" s="126"/>
      <c r="B504" s="126"/>
      <c r="C504" s="81"/>
      <c r="D504" s="81"/>
      <c r="E504" s="123"/>
      <c r="F504" s="123"/>
      <c r="G504" s="123"/>
      <c r="H504" s="81"/>
      <c r="I504" s="124"/>
      <c r="J504" s="124"/>
      <c r="L504" s="124"/>
      <c r="M504" s="124"/>
    </row>
    <row r="505" spans="1:13" s="6" customFormat="1" ht="15">
      <c r="A505" s="127"/>
      <c r="B505" s="127"/>
      <c r="C505" s="81"/>
      <c r="D505" s="81"/>
      <c r="E505" s="123"/>
      <c r="F505" s="123"/>
      <c r="G505" s="123"/>
      <c r="H505" s="81"/>
      <c r="I505" s="128"/>
      <c r="J505" s="128"/>
      <c r="L505" s="128"/>
      <c r="M505" s="128"/>
    </row>
    <row r="506" spans="1:13" s="6" customFormat="1" ht="15">
      <c r="A506" s="126"/>
      <c r="B506" s="126"/>
      <c r="C506" s="81"/>
      <c r="D506" s="81"/>
      <c r="E506" s="123"/>
      <c r="F506" s="123"/>
      <c r="G506" s="123"/>
      <c r="H506" s="81"/>
      <c r="I506" s="128"/>
      <c r="J506" s="128"/>
      <c r="L506" s="128"/>
      <c r="M506" s="128"/>
    </row>
    <row r="507" spans="1:13" s="6" customFormat="1" ht="15">
      <c r="A507" s="126"/>
      <c r="B507" s="126"/>
      <c r="C507" s="81"/>
      <c r="D507" s="81"/>
      <c r="E507" s="123"/>
      <c r="F507" s="123"/>
      <c r="G507" s="123"/>
      <c r="H507" s="81"/>
      <c r="I507" s="128"/>
      <c r="J507" s="128"/>
      <c r="L507" s="128"/>
      <c r="M507" s="128"/>
    </row>
    <row r="508" spans="1:13" s="6" customFormat="1" ht="15">
      <c r="A508" s="126"/>
      <c r="B508" s="126"/>
      <c r="C508" s="81"/>
      <c r="D508" s="81"/>
      <c r="E508" s="123"/>
      <c r="F508" s="123"/>
      <c r="G508" s="123"/>
      <c r="H508" s="81"/>
      <c r="I508" s="128"/>
      <c r="J508" s="128"/>
      <c r="L508" s="128"/>
      <c r="M508" s="128"/>
    </row>
    <row r="509" spans="1:13" s="6" customFormat="1" ht="15">
      <c r="A509" s="126"/>
      <c r="B509" s="126"/>
      <c r="C509" s="81"/>
      <c r="D509" s="81"/>
      <c r="E509" s="123"/>
      <c r="F509" s="123"/>
      <c r="G509" s="123"/>
      <c r="H509" s="81"/>
      <c r="I509" s="124"/>
      <c r="J509" s="124"/>
      <c r="L509" s="124"/>
      <c r="M509" s="124"/>
    </row>
    <row r="510" spans="1:13" s="6" customFormat="1" ht="15">
      <c r="A510" s="126"/>
      <c r="B510" s="126"/>
      <c r="C510" s="81"/>
      <c r="D510" s="81"/>
      <c r="E510" s="123"/>
      <c r="F510" s="123"/>
      <c r="G510" s="123"/>
      <c r="H510" s="81"/>
      <c r="I510" s="128"/>
      <c r="J510" s="128"/>
      <c r="L510" s="128"/>
      <c r="M510" s="128"/>
    </row>
    <row r="511" spans="1:13" s="6" customFormat="1" ht="15">
      <c r="A511" s="126"/>
      <c r="B511" s="126"/>
      <c r="C511" s="81"/>
      <c r="D511" s="81"/>
      <c r="E511" s="123"/>
      <c r="F511" s="123"/>
      <c r="G511" s="123"/>
      <c r="H511" s="81"/>
      <c r="I511" s="128"/>
      <c r="J511" s="128"/>
      <c r="L511" s="128"/>
      <c r="M511" s="128"/>
    </row>
    <row r="512" spans="1:13" s="4" customFormat="1" ht="14.25">
      <c r="A512" s="80"/>
      <c r="B512" s="80"/>
      <c r="C512" s="112"/>
      <c r="D512" s="112"/>
      <c r="E512" s="112"/>
      <c r="F512" s="112"/>
      <c r="G512" s="112"/>
      <c r="H512" s="112"/>
      <c r="I512" s="116"/>
      <c r="J512" s="116"/>
      <c r="L512" s="116"/>
      <c r="M512" s="116"/>
    </row>
    <row r="513" spans="1:13" ht="14.25">
      <c r="A513" s="115"/>
      <c r="B513" s="115"/>
      <c r="C513" s="112"/>
      <c r="D513" s="112"/>
      <c r="E513" s="112"/>
      <c r="F513" s="112"/>
      <c r="G513" s="112"/>
      <c r="H513" s="112"/>
      <c r="I513" s="116"/>
      <c r="J513" s="116"/>
      <c r="L513" s="116"/>
      <c r="M513" s="116"/>
    </row>
    <row r="514" spans="1:13" ht="15">
      <c r="A514" s="83"/>
      <c r="B514" s="83"/>
      <c r="C514" s="112"/>
      <c r="D514" s="112"/>
      <c r="E514" s="112"/>
      <c r="F514" s="112"/>
      <c r="G514" s="129"/>
      <c r="H514" s="112"/>
      <c r="I514" s="116"/>
      <c r="J514" s="116"/>
      <c r="L514" s="116"/>
      <c r="M514" s="116"/>
    </row>
    <row r="515" spans="1:13" ht="15">
      <c r="A515" s="83"/>
      <c r="B515" s="83"/>
      <c r="C515" s="81"/>
      <c r="D515" s="81"/>
      <c r="E515" s="81"/>
      <c r="F515" s="81"/>
      <c r="G515" s="130"/>
      <c r="H515" s="81"/>
      <c r="I515" s="82"/>
      <c r="J515" s="82"/>
      <c r="L515" s="82"/>
      <c r="M515" s="82"/>
    </row>
    <row r="516" spans="1:13" ht="15">
      <c r="A516" s="84"/>
      <c r="B516" s="84"/>
      <c r="C516" s="81"/>
      <c r="D516" s="81"/>
      <c r="E516" s="81"/>
      <c r="F516" s="81"/>
      <c r="G516" s="130"/>
      <c r="H516" s="81"/>
      <c r="I516" s="82"/>
      <c r="J516" s="82"/>
      <c r="L516" s="82"/>
      <c r="M516" s="82"/>
    </row>
    <row r="517" spans="1:13" ht="14.25">
      <c r="A517" s="115"/>
      <c r="B517" s="115"/>
      <c r="C517" s="112"/>
      <c r="D517" s="112"/>
      <c r="E517" s="112"/>
      <c r="F517" s="112"/>
      <c r="G517" s="112"/>
      <c r="H517" s="112"/>
      <c r="I517" s="116"/>
      <c r="J517" s="116"/>
      <c r="L517" s="116"/>
      <c r="M517" s="116"/>
    </row>
    <row r="518" spans="1:13" ht="14.25">
      <c r="A518" s="115"/>
      <c r="B518" s="115"/>
      <c r="C518" s="112"/>
      <c r="D518" s="112"/>
      <c r="E518" s="112"/>
      <c r="F518" s="112"/>
      <c r="G518" s="112"/>
      <c r="H518" s="112"/>
      <c r="I518" s="116"/>
      <c r="J518" s="116"/>
      <c r="L518" s="116"/>
      <c r="M518" s="116"/>
    </row>
    <row r="519" spans="1:13" ht="15">
      <c r="A519" s="83"/>
      <c r="B519" s="83"/>
      <c r="C519" s="81"/>
      <c r="D519" s="81"/>
      <c r="E519" s="81"/>
      <c r="F519" s="81"/>
      <c r="G519" s="81"/>
      <c r="H519" s="81"/>
      <c r="I519" s="82"/>
      <c r="J519" s="82"/>
      <c r="L519" s="82"/>
      <c r="M519" s="82"/>
    </row>
    <row r="520" spans="1:13" ht="15">
      <c r="A520" s="83"/>
      <c r="B520" s="83"/>
      <c r="C520" s="81"/>
      <c r="D520" s="81"/>
      <c r="E520" s="81"/>
      <c r="F520" s="81"/>
      <c r="G520" s="81"/>
      <c r="H520" s="81"/>
      <c r="I520" s="82"/>
      <c r="J520" s="82"/>
      <c r="L520" s="82"/>
      <c r="M520" s="82"/>
    </row>
    <row r="521" spans="1:13" ht="15">
      <c r="A521" s="84"/>
      <c r="B521" s="84"/>
      <c r="C521" s="81"/>
      <c r="D521" s="81"/>
      <c r="E521" s="81"/>
      <c r="F521" s="81"/>
      <c r="G521" s="81"/>
      <c r="H521" s="81"/>
      <c r="I521" s="82"/>
      <c r="J521" s="82"/>
      <c r="L521" s="82"/>
      <c r="M521" s="82"/>
    </row>
    <row r="522" spans="1:13" ht="14.25">
      <c r="A522" s="80"/>
      <c r="B522" s="80"/>
      <c r="C522" s="112"/>
      <c r="D522" s="112"/>
      <c r="E522" s="112"/>
      <c r="F522" s="112"/>
      <c r="G522" s="131"/>
      <c r="H522" s="112"/>
      <c r="I522" s="116"/>
      <c r="J522" s="116"/>
      <c r="L522" s="116"/>
      <c r="M522" s="116"/>
    </row>
    <row r="523" spans="1:13" ht="14.25">
      <c r="A523" s="80"/>
      <c r="B523" s="80"/>
      <c r="C523" s="112"/>
      <c r="D523" s="112"/>
      <c r="E523" s="112"/>
      <c r="F523" s="112"/>
      <c r="G523" s="112"/>
      <c r="H523" s="112"/>
      <c r="I523" s="116"/>
      <c r="J523" s="116"/>
      <c r="L523" s="116"/>
      <c r="M523" s="116"/>
    </row>
    <row r="524" spans="1:13" ht="14.25">
      <c r="A524" s="80"/>
      <c r="B524" s="80"/>
      <c r="C524" s="112"/>
      <c r="D524" s="112"/>
      <c r="E524" s="112"/>
      <c r="F524" s="112"/>
      <c r="G524" s="112"/>
      <c r="H524" s="112"/>
      <c r="I524" s="116"/>
      <c r="J524" s="116"/>
      <c r="L524" s="116"/>
      <c r="M524" s="116"/>
    </row>
    <row r="525" spans="1:13" ht="15">
      <c r="A525" s="83"/>
      <c r="B525" s="83"/>
      <c r="C525" s="81"/>
      <c r="D525" s="81"/>
      <c r="E525" s="81"/>
      <c r="F525" s="81"/>
      <c r="G525" s="81"/>
      <c r="H525" s="81"/>
      <c r="I525" s="82"/>
      <c r="J525" s="82"/>
      <c r="L525" s="82"/>
      <c r="M525" s="82"/>
    </row>
    <row r="526" spans="1:13" ht="15">
      <c r="A526" s="84"/>
      <c r="B526" s="84"/>
      <c r="C526" s="81"/>
      <c r="D526" s="81"/>
      <c r="E526" s="81"/>
      <c r="F526" s="81"/>
      <c r="G526" s="81"/>
      <c r="H526" s="81"/>
      <c r="I526" s="82"/>
      <c r="J526" s="82"/>
      <c r="L526" s="82"/>
      <c r="M526" s="82"/>
    </row>
    <row r="527" spans="1:13" ht="15">
      <c r="A527" s="85"/>
      <c r="B527" s="85"/>
      <c r="C527" s="81"/>
      <c r="D527" s="81"/>
      <c r="E527" s="81"/>
      <c r="F527" s="81"/>
      <c r="G527" s="81"/>
      <c r="H527" s="81"/>
      <c r="I527" s="82"/>
      <c r="J527" s="82"/>
      <c r="L527" s="82"/>
      <c r="M527" s="82"/>
    </row>
    <row r="528" spans="1:13" ht="15">
      <c r="A528" s="85"/>
      <c r="B528" s="85"/>
      <c r="C528" s="81"/>
      <c r="D528" s="81"/>
      <c r="E528" s="81"/>
      <c r="F528" s="81"/>
      <c r="G528" s="81"/>
      <c r="H528" s="81"/>
      <c r="I528" s="82"/>
      <c r="J528" s="82"/>
      <c r="L528" s="82"/>
      <c r="M528" s="82"/>
    </row>
    <row r="529" spans="1:13" ht="15">
      <c r="A529" s="85"/>
      <c r="B529" s="85"/>
      <c r="C529" s="81"/>
      <c r="D529" s="81"/>
      <c r="E529" s="81"/>
      <c r="F529" s="81"/>
      <c r="G529" s="81"/>
      <c r="H529" s="81"/>
      <c r="I529" s="82"/>
      <c r="J529" s="82"/>
      <c r="L529" s="82"/>
      <c r="M529" s="82"/>
    </row>
    <row r="530" spans="1:13" ht="15">
      <c r="A530" s="117"/>
      <c r="B530" s="117"/>
      <c r="C530" s="81"/>
      <c r="D530" s="81"/>
      <c r="E530" s="81"/>
      <c r="F530" s="81"/>
      <c r="G530" s="81"/>
      <c r="H530" s="81"/>
      <c r="I530" s="82"/>
      <c r="J530" s="82"/>
      <c r="L530" s="82"/>
      <c r="M530" s="82"/>
    </row>
    <row r="531" spans="1:13" ht="15">
      <c r="A531" s="85"/>
      <c r="B531" s="85"/>
      <c r="C531" s="81"/>
      <c r="D531" s="81"/>
      <c r="E531" s="81"/>
      <c r="F531" s="81"/>
      <c r="G531" s="81"/>
      <c r="H531" s="81"/>
      <c r="I531" s="82"/>
      <c r="J531" s="82"/>
      <c r="L531" s="82"/>
      <c r="M531" s="82"/>
    </row>
    <row r="532" spans="1:13" ht="15">
      <c r="A532" s="85"/>
      <c r="B532" s="85"/>
      <c r="C532" s="81"/>
      <c r="D532" s="81"/>
      <c r="E532" s="81"/>
      <c r="F532" s="81"/>
      <c r="G532" s="81"/>
      <c r="H532" s="81"/>
      <c r="I532" s="82"/>
      <c r="J532" s="82"/>
      <c r="L532" s="82"/>
      <c r="M532" s="82"/>
    </row>
    <row r="533" spans="1:13" ht="15">
      <c r="A533" s="85"/>
      <c r="B533" s="85"/>
      <c r="C533" s="81"/>
      <c r="D533" s="81"/>
      <c r="E533" s="81"/>
      <c r="F533" s="81"/>
      <c r="G533" s="81"/>
      <c r="H533" s="81"/>
      <c r="I533" s="82"/>
      <c r="J533" s="82"/>
      <c r="L533" s="82"/>
      <c r="M533" s="82"/>
    </row>
    <row r="534" spans="1:13" s="4" customFormat="1" ht="15">
      <c r="A534" s="80"/>
      <c r="B534" s="80"/>
      <c r="C534" s="81"/>
      <c r="D534" s="81"/>
      <c r="E534" s="81"/>
      <c r="F534" s="81"/>
      <c r="G534" s="81"/>
      <c r="H534" s="81"/>
      <c r="I534" s="82"/>
      <c r="J534" s="82"/>
      <c r="L534" s="82"/>
      <c r="M534" s="82"/>
    </row>
    <row r="535" spans="1:13" s="4" customFormat="1" ht="15">
      <c r="A535" s="83"/>
      <c r="B535" s="83"/>
      <c r="C535" s="81"/>
      <c r="D535" s="81"/>
      <c r="E535" s="81"/>
      <c r="F535" s="81"/>
      <c r="G535" s="132"/>
      <c r="H535" s="81"/>
      <c r="I535" s="82"/>
      <c r="J535" s="82"/>
      <c r="L535" s="82"/>
      <c r="M535" s="82"/>
    </row>
    <row r="536" spans="1:13" s="4" customFormat="1" ht="15">
      <c r="A536" s="84"/>
      <c r="B536" s="84"/>
      <c r="C536" s="81"/>
      <c r="D536" s="81"/>
      <c r="E536" s="81"/>
      <c r="F536" s="81"/>
      <c r="G536" s="81"/>
      <c r="H536" s="81"/>
      <c r="I536" s="82"/>
      <c r="J536" s="82"/>
      <c r="L536" s="82"/>
      <c r="M536" s="82"/>
    </row>
    <row r="537" spans="1:13" s="4" customFormat="1" ht="15">
      <c r="A537" s="85"/>
      <c r="B537" s="85"/>
      <c r="C537" s="81"/>
      <c r="D537" s="81"/>
      <c r="E537" s="81"/>
      <c r="F537" s="81"/>
      <c r="G537" s="81"/>
      <c r="H537" s="81"/>
      <c r="I537" s="82"/>
      <c r="J537" s="82"/>
      <c r="L537" s="82"/>
      <c r="M537" s="82"/>
    </row>
    <row r="538" spans="1:13" s="4" customFormat="1" ht="15">
      <c r="A538" s="85"/>
      <c r="B538" s="85"/>
      <c r="C538" s="81"/>
      <c r="D538" s="81"/>
      <c r="E538" s="81"/>
      <c r="F538" s="81"/>
      <c r="G538" s="81"/>
      <c r="H538" s="81"/>
      <c r="I538" s="82"/>
      <c r="J538" s="82"/>
      <c r="L538" s="82"/>
      <c r="M538" s="82"/>
    </row>
    <row r="539" spans="1:13" s="4" customFormat="1" ht="15">
      <c r="A539" s="85"/>
      <c r="B539" s="85"/>
      <c r="C539" s="81"/>
      <c r="D539" s="81"/>
      <c r="E539" s="81"/>
      <c r="F539" s="81"/>
      <c r="G539" s="81"/>
      <c r="H539" s="81"/>
      <c r="I539" s="82"/>
      <c r="J539" s="82"/>
      <c r="L539" s="82"/>
      <c r="M539" s="82"/>
    </row>
    <row r="540" spans="1:13" ht="15">
      <c r="A540" s="87"/>
      <c r="B540" s="87"/>
      <c r="C540" s="87"/>
      <c r="D540" s="87"/>
      <c r="E540" s="133"/>
      <c r="F540" s="133"/>
      <c r="G540" s="87"/>
      <c r="H540" s="87"/>
      <c r="I540" s="134"/>
      <c r="J540" s="134"/>
      <c r="L540" s="134"/>
      <c r="M540" s="134"/>
    </row>
    <row r="541" spans="1:13" ht="15">
      <c r="A541" s="87"/>
      <c r="B541" s="87"/>
      <c r="C541" s="87"/>
      <c r="D541" s="87"/>
      <c r="E541" s="133"/>
      <c r="F541" s="133"/>
      <c r="G541" s="87"/>
      <c r="H541" s="87"/>
      <c r="I541" s="134"/>
      <c r="J541" s="134"/>
      <c r="L541" s="134"/>
      <c r="M541" s="134"/>
    </row>
    <row r="542" spans="1:13" ht="15">
      <c r="A542" s="87"/>
      <c r="B542" s="87"/>
      <c r="C542" s="87"/>
      <c r="D542" s="87"/>
      <c r="E542" s="133"/>
      <c r="F542" s="133"/>
      <c r="G542" s="87"/>
      <c r="H542" s="87"/>
      <c r="I542" s="135"/>
      <c r="J542" s="135"/>
      <c r="L542" s="135"/>
      <c r="M542" s="135"/>
    </row>
    <row r="543" spans="1:13" ht="15">
      <c r="A543" s="87"/>
      <c r="B543" s="87"/>
      <c r="C543" s="87"/>
      <c r="D543" s="87"/>
      <c r="E543" s="133"/>
      <c r="F543" s="133"/>
      <c r="G543" s="87"/>
      <c r="H543" s="87"/>
      <c r="I543" s="134"/>
      <c r="J543" s="134"/>
      <c r="L543" s="134"/>
      <c r="M543" s="134"/>
    </row>
    <row r="544" spans="1:13" ht="15">
      <c r="A544" s="87"/>
      <c r="B544" s="87"/>
      <c r="C544" s="87"/>
      <c r="D544" s="87"/>
      <c r="E544" s="133"/>
      <c r="F544" s="133"/>
      <c r="G544" s="87"/>
      <c r="H544" s="87"/>
      <c r="I544" s="134"/>
      <c r="J544" s="134"/>
      <c r="L544" s="134"/>
      <c r="M544" s="134"/>
    </row>
    <row r="545" spans="1:13" ht="15">
      <c r="A545" s="87"/>
      <c r="B545" s="87"/>
      <c r="C545" s="87"/>
      <c r="D545" s="87"/>
      <c r="E545" s="133"/>
      <c r="F545" s="133"/>
      <c r="G545" s="87"/>
      <c r="H545" s="87"/>
      <c r="I545" s="134"/>
      <c r="J545" s="134"/>
      <c r="L545" s="134"/>
      <c r="M545" s="134"/>
    </row>
    <row r="546" spans="1:13" ht="12.75">
      <c r="A546" s="88"/>
      <c r="B546" s="88"/>
      <c r="C546" s="88"/>
      <c r="D546" s="88"/>
      <c r="E546" s="136"/>
      <c r="F546" s="136"/>
      <c r="G546" s="88"/>
      <c r="H546" s="88"/>
      <c r="I546" s="56"/>
      <c r="J546" s="56"/>
      <c r="L546" s="56"/>
      <c r="M546" s="56"/>
    </row>
    <row r="547" spans="1:13" ht="12.75">
      <c r="A547" s="88"/>
      <c r="B547" s="88"/>
      <c r="C547" s="88"/>
      <c r="D547" s="88"/>
      <c r="E547" s="136"/>
      <c r="F547" s="136"/>
      <c r="G547" s="88"/>
      <c r="H547" s="88"/>
      <c r="I547" s="56"/>
      <c r="J547" s="56"/>
      <c r="L547" s="56"/>
      <c r="M547" s="56"/>
    </row>
    <row r="548" spans="1:13" ht="12.75">
      <c r="A548" s="88"/>
      <c r="B548" s="88"/>
      <c r="C548" s="88"/>
      <c r="D548" s="88"/>
      <c r="E548" s="136"/>
      <c r="F548" s="136"/>
      <c r="G548" s="88"/>
      <c r="H548" s="88"/>
      <c r="I548" s="56"/>
      <c r="J548" s="56"/>
      <c r="L548" s="56"/>
      <c r="M548" s="56"/>
    </row>
    <row r="549" spans="1:13" ht="12.75">
      <c r="A549" s="88"/>
      <c r="B549" s="88"/>
      <c r="C549" s="88"/>
      <c r="D549" s="88"/>
      <c r="E549" s="136"/>
      <c r="F549" s="136"/>
      <c r="G549" s="88"/>
      <c r="H549" s="88"/>
      <c r="I549" s="56"/>
      <c r="J549" s="56"/>
      <c r="L549" s="56"/>
      <c r="M549" s="56"/>
    </row>
    <row r="550" spans="1:13" ht="12.75">
      <c r="A550" s="88"/>
      <c r="B550" s="88"/>
      <c r="C550" s="88"/>
      <c r="D550" s="88"/>
      <c r="E550" s="136"/>
      <c r="F550" s="136"/>
      <c r="G550" s="88"/>
      <c r="H550" s="88"/>
      <c r="I550" s="56"/>
      <c r="J550" s="56"/>
      <c r="L550" s="56"/>
      <c r="M550" s="56"/>
    </row>
    <row r="551" spans="1:13" ht="12.75">
      <c r="A551" s="88"/>
      <c r="B551" s="88"/>
      <c r="C551" s="88"/>
      <c r="D551" s="88"/>
      <c r="E551" s="136"/>
      <c r="F551" s="136"/>
      <c r="G551" s="88"/>
      <c r="H551" s="88"/>
      <c r="I551" s="56"/>
      <c r="J551" s="56"/>
      <c r="L551" s="56"/>
      <c r="M551" s="56"/>
    </row>
    <row r="552" spans="1:13" ht="12.75">
      <c r="A552" s="88"/>
      <c r="B552" s="88"/>
      <c r="C552" s="88"/>
      <c r="D552" s="88"/>
      <c r="E552" s="136"/>
      <c r="F552" s="136"/>
      <c r="G552" s="88"/>
      <c r="H552" s="88"/>
      <c r="I552" s="56"/>
      <c r="J552" s="56"/>
      <c r="L552" s="56"/>
      <c r="M552" s="56"/>
    </row>
    <row r="553" spans="1:13" ht="12.75">
      <c r="A553" s="88"/>
      <c r="B553" s="88"/>
      <c r="C553" s="88"/>
      <c r="D553" s="88"/>
      <c r="E553" s="136"/>
      <c r="F553" s="136"/>
      <c r="G553" s="88"/>
      <c r="H553" s="88"/>
      <c r="I553" s="56"/>
      <c r="J553" s="56"/>
      <c r="L553" s="56"/>
      <c r="M553" s="56"/>
    </row>
    <row r="554" spans="1:13" ht="12.75">
      <c r="A554" s="88"/>
      <c r="B554" s="88"/>
      <c r="C554" s="88"/>
      <c r="D554" s="88"/>
      <c r="E554" s="136"/>
      <c r="F554" s="136"/>
      <c r="G554" s="88"/>
      <c r="H554" s="88"/>
      <c r="I554" s="56"/>
      <c r="J554" s="56"/>
      <c r="L554" s="56"/>
      <c r="M554" s="56"/>
    </row>
    <row r="555" spans="1:13" ht="12.75">
      <c r="A555" s="88"/>
      <c r="B555" s="88"/>
      <c r="C555" s="88"/>
      <c r="D555" s="88"/>
      <c r="E555" s="136"/>
      <c r="F555" s="136"/>
      <c r="G555" s="88"/>
      <c r="H555" s="88"/>
      <c r="I555" s="56"/>
      <c r="J555" s="56"/>
      <c r="L555" s="56"/>
      <c r="M555" s="56"/>
    </row>
    <row r="556" spans="1:13" ht="12.75">
      <c r="A556" s="88"/>
      <c r="B556" s="88"/>
      <c r="C556" s="88"/>
      <c r="D556" s="88"/>
      <c r="E556" s="136"/>
      <c r="F556" s="136"/>
      <c r="G556" s="88"/>
      <c r="H556" s="88"/>
      <c r="I556" s="56"/>
      <c r="J556" s="56"/>
      <c r="L556" s="56"/>
      <c r="M556" s="56"/>
    </row>
    <row r="557" spans="1:13" ht="12.75">
      <c r="A557" s="88"/>
      <c r="B557" s="88"/>
      <c r="C557" s="88"/>
      <c r="D557" s="88"/>
      <c r="E557" s="136"/>
      <c r="F557" s="136"/>
      <c r="G557" s="88"/>
      <c r="H557" s="88"/>
      <c r="I557" s="56"/>
      <c r="J557" s="56"/>
      <c r="L557" s="56"/>
      <c r="M557" s="56"/>
    </row>
    <row r="558" spans="1:13" ht="12.75">
      <c r="A558" s="88"/>
      <c r="B558" s="88"/>
      <c r="C558" s="88"/>
      <c r="D558" s="88"/>
      <c r="E558" s="136"/>
      <c r="F558" s="136"/>
      <c r="G558" s="88"/>
      <c r="H558" s="88"/>
      <c r="I558" s="56"/>
      <c r="J558" s="56"/>
      <c r="L558" s="56"/>
      <c r="M558" s="56"/>
    </row>
    <row r="559" spans="1:13" ht="12.75">
      <c r="A559" s="88"/>
      <c r="B559" s="88"/>
      <c r="C559" s="88"/>
      <c r="D559" s="88"/>
      <c r="E559" s="136"/>
      <c r="F559" s="136"/>
      <c r="G559" s="88"/>
      <c r="H559" s="88"/>
      <c r="I559" s="56"/>
      <c r="J559" s="56"/>
      <c r="L559" s="56"/>
      <c r="M559" s="56"/>
    </row>
    <row r="560" spans="1:13" ht="12.75">
      <c r="A560" s="88"/>
      <c r="B560" s="88"/>
      <c r="C560" s="88"/>
      <c r="D560" s="88"/>
      <c r="E560" s="136"/>
      <c r="F560" s="136"/>
      <c r="G560" s="88"/>
      <c r="H560" s="88"/>
      <c r="I560" s="56"/>
      <c r="J560" s="56"/>
      <c r="L560" s="56"/>
      <c r="M560" s="56"/>
    </row>
    <row r="561" spans="1:13" ht="12.75">
      <c r="A561" s="88"/>
      <c r="B561" s="88"/>
      <c r="C561" s="88"/>
      <c r="D561" s="88"/>
      <c r="E561" s="136"/>
      <c r="F561" s="136"/>
      <c r="G561" s="88"/>
      <c r="H561" s="88"/>
      <c r="I561" s="56"/>
      <c r="J561" s="56"/>
      <c r="L561" s="56"/>
      <c r="M561" s="56"/>
    </row>
    <row r="562" spans="1:13" ht="12.75">
      <c r="A562" s="88"/>
      <c r="B562" s="88"/>
      <c r="C562" s="88"/>
      <c r="D562" s="88"/>
      <c r="E562" s="136"/>
      <c r="F562" s="136"/>
      <c r="G562" s="88"/>
      <c r="H562" s="88"/>
      <c r="I562" s="56"/>
      <c r="J562" s="56"/>
      <c r="L562" s="56"/>
      <c r="M562" s="56"/>
    </row>
    <row r="563" spans="1:13" ht="12.75">
      <c r="A563" s="88"/>
      <c r="B563" s="88"/>
      <c r="C563" s="88"/>
      <c r="D563" s="88"/>
      <c r="E563" s="136"/>
      <c r="F563" s="136"/>
      <c r="G563" s="88"/>
      <c r="H563" s="88"/>
      <c r="I563" s="56"/>
      <c r="J563" s="56"/>
      <c r="L563" s="56"/>
      <c r="M563" s="56"/>
    </row>
    <row r="564" spans="1:13" ht="12.75">
      <c r="A564" s="88"/>
      <c r="B564" s="88"/>
      <c r="C564" s="88"/>
      <c r="D564" s="88"/>
      <c r="E564" s="136"/>
      <c r="F564" s="136"/>
      <c r="G564" s="88"/>
      <c r="H564" s="88"/>
      <c r="I564" s="56"/>
      <c r="J564" s="56"/>
      <c r="L564" s="56"/>
      <c r="M564" s="56"/>
    </row>
    <row r="565" spans="1:13" ht="12.75">
      <c r="A565" s="88"/>
      <c r="B565" s="88"/>
      <c r="C565" s="88"/>
      <c r="D565" s="88"/>
      <c r="E565" s="136"/>
      <c r="F565" s="136"/>
      <c r="G565" s="88"/>
      <c r="H565" s="88"/>
      <c r="I565" s="56"/>
      <c r="J565" s="56"/>
      <c r="L565" s="56"/>
      <c r="M565" s="56"/>
    </row>
    <row r="566" spans="1:13" ht="12.75">
      <c r="A566" s="88"/>
      <c r="B566" s="88"/>
      <c r="C566" s="88"/>
      <c r="D566" s="88"/>
      <c r="E566" s="136"/>
      <c r="F566" s="136"/>
      <c r="G566" s="88"/>
      <c r="H566" s="88"/>
      <c r="I566" s="56"/>
      <c r="J566" s="56"/>
      <c r="L566" s="56"/>
      <c r="M566" s="56"/>
    </row>
    <row r="567" spans="1:13" ht="12.75">
      <c r="A567" s="88"/>
      <c r="B567" s="88"/>
      <c r="C567" s="88"/>
      <c r="D567" s="88"/>
      <c r="E567" s="136"/>
      <c r="F567" s="136"/>
      <c r="G567" s="88"/>
      <c r="H567" s="88"/>
      <c r="I567" s="56"/>
      <c r="J567" s="56"/>
      <c r="L567" s="56"/>
      <c r="M567" s="56"/>
    </row>
    <row r="568" spans="1:13" ht="12.75">
      <c r="A568" s="88"/>
      <c r="B568" s="88"/>
      <c r="C568" s="88"/>
      <c r="D568" s="88"/>
      <c r="E568" s="136"/>
      <c r="F568" s="136"/>
      <c r="G568" s="88"/>
      <c r="H568" s="88"/>
      <c r="I568" s="56"/>
      <c r="J568" s="56"/>
      <c r="L568" s="56"/>
      <c r="M568" s="56"/>
    </row>
    <row r="569" spans="1:13" ht="12.75">
      <c r="A569" s="88"/>
      <c r="B569" s="88"/>
      <c r="C569" s="88"/>
      <c r="D569" s="88"/>
      <c r="E569" s="136"/>
      <c r="F569" s="136"/>
      <c r="G569" s="88"/>
      <c r="H569" s="88"/>
      <c r="I569" s="56"/>
      <c r="J569" s="56"/>
      <c r="L569" s="56"/>
      <c r="M569" s="56"/>
    </row>
    <row r="570" spans="1:13" ht="12.75">
      <c r="A570" s="4"/>
      <c r="B570" s="4"/>
      <c r="E570" s="137"/>
      <c r="F570" s="137"/>
      <c r="G570" s="4"/>
      <c r="H570" s="4"/>
      <c r="I570" s="138"/>
      <c r="J570" s="138"/>
      <c r="L570" s="138"/>
      <c r="M570" s="138"/>
    </row>
    <row r="571" spans="1:13" ht="12.75">
      <c r="A571" s="4"/>
      <c r="B571" s="4"/>
      <c r="E571" s="137"/>
      <c r="F571" s="137"/>
      <c r="G571" s="4"/>
      <c r="H571" s="4"/>
      <c r="I571" s="138"/>
      <c r="J571" s="138"/>
      <c r="L571" s="138"/>
      <c r="M571" s="138"/>
    </row>
    <row r="572" spans="1:13" ht="12.75">
      <c r="A572" s="4"/>
      <c r="B572" s="4"/>
      <c r="E572" s="137"/>
      <c r="F572" s="137"/>
      <c r="G572" s="4"/>
      <c r="H572" s="4"/>
      <c r="I572" s="138"/>
      <c r="J572" s="138"/>
      <c r="L572" s="138"/>
      <c r="M572" s="138"/>
    </row>
  </sheetData>
  <sheetProtection/>
  <mergeCells count="16">
    <mergeCell ref="O21:P21"/>
    <mergeCell ref="Q21:R21"/>
    <mergeCell ref="E15:K15"/>
    <mergeCell ref="E16:K16"/>
    <mergeCell ref="E17:K17"/>
    <mergeCell ref="E18:J18"/>
    <mergeCell ref="A19:K19"/>
    <mergeCell ref="A21:A22"/>
    <mergeCell ref="C21:H21"/>
    <mergeCell ref="I21:K21"/>
    <mergeCell ref="E2:J2"/>
    <mergeCell ref="E3:K3"/>
    <mergeCell ref="E4:L4"/>
    <mergeCell ref="E5:K5"/>
    <mergeCell ref="E6:J6"/>
    <mergeCell ref="E14:K14"/>
  </mergeCells>
  <printOptions/>
  <pageMargins left="0.4330708661417323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66" r:id="rId1"/>
  <rowBreaks count="3" manualBreakCount="3">
    <brk id="79" max="255" man="1"/>
    <brk id="194" max="255" man="1"/>
    <brk id="2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549"/>
  <sheetViews>
    <sheetView view="pageBreakPreview" zoomScale="60" zoomScaleNormal="81" workbookViewId="0" topLeftCell="A14">
      <selection activeCell="D22" sqref="D22:I22"/>
    </sheetView>
  </sheetViews>
  <sheetFormatPr defaultColWidth="9.00390625" defaultRowHeight="12.75"/>
  <cols>
    <col min="1" max="1" width="61.375" style="1" customWidth="1"/>
    <col min="2" max="2" width="5.625" style="1" hidden="1" customWidth="1"/>
    <col min="3" max="3" width="11.00390625" style="4" customWidth="1"/>
    <col min="4" max="4" width="10.25390625" style="2" customWidth="1"/>
    <col min="5" max="5" width="12.125" style="2" customWidth="1"/>
    <col min="6" max="6" width="17.375" style="1" customWidth="1"/>
    <col min="7" max="7" width="9.25390625" style="1" customWidth="1"/>
    <col min="8" max="8" width="16.375" style="5" customWidth="1"/>
    <col min="9" max="9" width="13.25390625" style="5" hidden="1" customWidth="1"/>
    <col min="10" max="10" width="4.875" style="1" hidden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96"/>
    </row>
    <row r="2" spans="4:9" s="8" customFormat="1" ht="15" customHeight="1" hidden="1">
      <c r="D2" s="515" t="s">
        <v>63</v>
      </c>
      <c r="E2" s="516"/>
      <c r="F2" s="516"/>
      <c r="G2" s="516"/>
      <c r="H2" s="516"/>
      <c r="I2" s="516"/>
    </row>
    <row r="3" spans="4:10" s="8" customFormat="1" ht="12.75" customHeight="1" hidden="1">
      <c r="D3" s="517" t="s">
        <v>208</v>
      </c>
      <c r="E3" s="518"/>
      <c r="F3" s="518"/>
      <c r="G3" s="518"/>
      <c r="H3" s="518"/>
      <c r="I3" s="518"/>
      <c r="J3" s="518"/>
    </row>
    <row r="4" spans="4:11" s="8" customFormat="1" ht="15" customHeight="1" hidden="1">
      <c r="D4" s="515"/>
      <c r="E4" s="519"/>
      <c r="F4" s="519"/>
      <c r="G4" s="519"/>
      <c r="H4" s="519"/>
      <c r="I4" s="519"/>
      <c r="J4" s="519"/>
      <c r="K4" s="519"/>
    </row>
    <row r="5" spans="4:10" s="8" customFormat="1" ht="15" customHeight="1" hidden="1">
      <c r="D5" s="515" t="s">
        <v>412</v>
      </c>
      <c r="E5" s="519"/>
      <c r="F5" s="519"/>
      <c r="G5" s="519"/>
      <c r="H5" s="519"/>
      <c r="I5" s="519"/>
      <c r="J5" s="519"/>
    </row>
    <row r="6" spans="4:9" s="8" customFormat="1" ht="15" customHeight="1" hidden="1">
      <c r="D6" s="520" t="s">
        <v>426</v>
      </c>
      <c r="E6" s="519"/>
      <c r="F6" s="519"/>
      <c r="G6" s="519"/>
      <c r="H6" s="519"/>
      <c r="I6" s="519"/>
    </row>
    <row r="7" spans="1:10" s="8" customFormat="1" ht="15" customHeight="1" hidden="1">
      <c r="A7" s="268"/>
      <c r="B7" s="268"/>
      <c r="C7" s="268"/>
      <c r="D7" s="269"/>
      <c r="E7" s="267"/>
      <c r="F7" s="267"/>
      <c r="G7" s="267"/>
      <c r="H7" s="267"/>
      <c r="I7" s="267"/>
      <c r="J7" s="268"/>
    </row>
    <row r="8" spans="1:10" s="8" customFormat="1" ht="15" customHeight="1" hidden="1">
      <c r="A8" s="268"/>
      <c r="B8" s="268"/>
      <c r="C8" s="268"/>
      <c r="D8" s="269"/>
      <c r="E8" s="267"/>
      <c r="F8" s="267"/>
      <c r="G8" s="267"/>
      <c r="H8" s="267"/>
      <c r="I8" s="267"/>
      <c r="J8" s="268"/>
    </row>
    <row r="9" spans="1:10" s="8" customFormat="1" ht="15" customHeight="1" hidden="1">
      <c r="A9" s="268"/>
      <c r="B9" s="268"/>
      <c r="C9" s="268"/>
      <c r="D9" s="269"/>
      <c r="E9" s="267"/>
      <c r="F9" s="267"/>
      <c r="G9" s="267"/>
      <c r="H9" s="267"/>
      <c r="I9" s="267"/>
      <c r="J9" s="268"/>
    </row>
    <row r="10" spans="1:10" s="8" customFormat="1" ht="15" customHeight="1" hidden="1">
      <c r="A10" s="268"/>
      <c r="B10" s="268"/>
      <c r="C10" s="268"/>
      <c r="D10" s="269"/>
      <c r="E10" s="267"/>
      <c r="F10" s="267"/>
      <c r="G10" s="267"/>
      <c r="H10" s="267"/>
      <c r="I10" s="267"/>
      <c r="J10" s="268"/>
    </row>
    <row r="11" spans="1:11" s="8" customFormat="1" ht="12.75" customHeight="1" hidden="1">
      <c r="A11" s="268"/>
      <c r="B11" s="268"/>
      <c r="C11" s="268"/>
      <c r="D11" s="269"/>
      <c r="E11" s="268"/>
      <c r="F11" s="268"/>
      <c r="G11" s="282"/>
      <c r="H11" s="268"/>
      <c r="I11" s="268"/>
      <c r="J11" s="267"/>
      <c r="K11" s="261"/>
    </row>
    <row r="12" spans="1:10" s="8" customFormat="1" ht="15" customHeight="1" hidden="1">
      <c r="A12" s="268"/>
      <c r="B12" s="268"/>
      <c r="C12" s="268"/>
      <c r="D12" s="269"/>
      <c r="E12" s="268"/>
      <c r="F12" s="268"/>
      <c r="G12" s="282"/>
      <c r="H12" s="268"/>
      <c r="I12" s="268"/>
      <c r="J12" s="268"/>
    </row>
    <row r="13" spans="1:10" s="8" customFormat="1" ht="15" customHeight="1" hidden="1">
      <c r="A13" s="283"/>
      <c r="B13" s="283"/>
      <c r="C13" s="283"/>
      <c r="D13" s="284" t="s">
        <v>32</v>
      </c>
      <c r="E13" s="284"/>
      <c r="F13" s="284"/>
      <c r="G13" s="285"/>
      <c r="H13" s="283"/>
      <c r="I13" s="283"/>
      <c r="J13" s="268"/>
    </row>
    <row r="14" spans="1:13" s="8" customFormat="1" ht="15" customHeight="1">
      <c r="A14" s="283"/>
      <c r="B14" s="283"/>
      <c r="C14" s="283"/>
      <c r="D14" s="284"/>
      <c r="E14" s="284"/>
      <c r="F14" s="284"/>
      <c r="G14" s="499" t="s">
        <v>286</v>
      </c>
      <c r="H14" s="501"/>
      <c r="I14" s="501"/>
      <c r="J14" s="501"/>
      <c r="K14" s="501"/>
      <c r="L14" s="501"/>
      <c r="M14" s="69"/>
    </row>
    <row r="15" spans="1:13" s="8" customFormat="1" ht="15" customHeight="1">
      <c r="A15" s="283"/>
      <c r="B15" s="283"/>
      <c r="C15" s="283"/>
      <c r="D15" s="284"/>
      <c r="E15" s="284"/>
      <c r="F15" s="284"/>
      <c r="G15" s="502" t="s">
        <v>208</v>
      </c>
      <c r="H15" s="521"/>
      <c r="I15" s="521"/>
      <c r="J15" s="521"/>
      <c r="K15" s="521"/>
      <c r="L15" s="521"/>
      <c r="M15" s="521"/>
    </row>
    <row r="16" spans="1:13" s="8" customFormat="1" ht="15" customHeight="1">
      <c r="A16" s="283"/>
      <c r="B16" s="283"/>
      <c r="C16" s="283"/>
      <c r="D16" s="284"/>
      <c r="E16" s="284"/>
      <c r="F16" s="502" t="s">
        <v>398</v>
      </c>
      <c r="G16" s="503"/>
      <c r="H16" s="503"/>
      <c r="I16" s="503"/>
      <c r="J16" s="503"/>
      <c r="K16" s="503"/>
      <c r="L16" s="503"/>
      <c r="M16" s="471"/>
    </row>
    <row r="17" spans="1:13" s="8" customFormat="1" ht="15" customHeight="1">
      <c r="A17" s="283"/>
      <c r="B17" s="283"/>
      <c r="C17" s="283"/>
      <c r="D17" s="284"/>
      <c r="E17" s="284"/>
      <c r="F17" s="284"/>
      <c r="G17" s="499" t="s">
        <v>621</v>
      </c>
      <c r="H17" s="501"/>
      <c r="I17" s="501"/>
      <c r="J17" s="501"/>
      <c r="K17" s="501"/>
      <c r="L17" s="501"/>
      <c r="M17" s="69"/>
    </row>
    <row r="18" spans="1:10" s="8" customFormat="1" ht="15" customHeight="1" hidden="1">
      <c r="A18" s="283"/>
      <c r="B18" s="283"/>
      <c r="C18" s="283"/>
      <c r="D18" s="284"/>
      <c r="E18" s="284"/>
      <c r="F18" s="284"/>
      <c r="G18" s="285"/>
      <c r="H18" s="283"/>
      <c r="I18" s="283"/>
      <c r="J18" s="268"/>
    </row>
    <row r="19" spans="1:12" s="8" customFormat="1" ht="18" customHeight="1">
      <c r="A19" s="283"/>
      <c r="B19" s="283"/>
      <c r="C19" s="283"/>
      <c r="D19" s="499"/>
      <c r="E19" s="499"/>
      <c r="F19" s="499"/>
      <c r="G19" s="499"/>
      <c r="H19" s="499"/>
      <c r="I19" s="499"/>
      <c r="J19" s="268"/>
      <c r="K19" s="25"/>
      <c r="L19" s="25"/>
    </row>
    <row r="20" spans="1:10" s="8" customFormat="1" ht="15" customHeight="1">
      <c r="A20" s="283"/>
      <c r="B20" s="283"/>
      <c r="C20" s="283"/>
      <c r="D20" s="499"/>
      <c r="E20" s="500"/>
      <c r="F20" s="500"/>
      <c r="G20" s="500"/>
      <c r="H20" s="500"/>
      <c r="I20" s="459"/>
      <c r="J20" s="268"/>
    </row>
    <row r="21" spans="1:12" s="8" customFormat="1" ht="15" customHeight="1">
      <c r="A21" s="283"/>
      <c r="B21" s="283"/>
      <c r="C21" s="283"/>
      <c r="D21" s="499"/>
      <c r="E21" s="500"/>
      <c r="F21" s="500"/>
      <c r="G21" s="500"/>
      <c r="H21" s="500"/>
      <c r="I21" s="458"/>
      <c r="J21" s="268"/>
      <c r="K21" s="103">
        <f>6940436.62-341231.83</f>
        <v>6599204.79</v>
      </c>
      <c r="L21" s="7"/>
    </row>
    <row r="22" spans="1:12" s="8" customFormat="1" ht="15.75" customHeight="1">
      <c r="A22" s="283"/>
      <c r="B22" s="283"/>
      <c r="C22" s="283"/>
      <c r="D22" s="499"/>
      <c r="E22" s="499"/>
      <c r="F22" s="499"/>
      <c r="G22" s="500"/>
      <c r="H22" s="500"/>
      <c r="I22" s="500"/>
      <c r="J22" s="268"/>
      <c r="K22" s="103"/>
      <c r="L22" s="7"/>
    </row>
    <row r="23" spans="1:10" s="8" customFormat="1" ht="18.75" hidden="1">
      <c r="A23" s="283"/>
      <c r="B23" s="283"/>
      <c r="C23" s="283"/>
      <c r="D23" s="526"/>
      <c r="E23" s="526"/>
      <c r="F23" s="526"/>
      <c r="G23" s="526"/>
      <c r="H23" s="526"/>
      <c r="I23" s="526"/>
      <c r="J23" s="268"/>
    </row>
    <row r="24" spans="1:21" ht="75.75" customHeight="1">
      <c r="A24" s="531" t="s">
        <v>524</v>
      </c>
      <c r="B24" s="531"/>
      <c r="C24" s="531"/>
      <c r="D24" s="531"/>
      <c r="E24" s="531"/>
      <c r="F24" s="531"/>
      <c r="G24" s="531"/>
      <c r="H24" s="531"/>
      <c r="I24" s="531"/>
      <c r="J24" s="531"/>
      <c r="K24" s="1"/>
      <c r="L24" s="1"/>
      <c r="T24" s="220">
        <f>H29+152.1</f>
        <v>11119.94</v>
      </c>
      <c r="U24" s="220" t="e">
        <f>I29+305.5</f>
        <v>#REF!</v>
      </c>
    </row>
    <row r="25" spans="1:12" ht="1.5" customHeight="1" hidden="1">
      <c r="A25" s="348"/>
      <c r="B25" s="348"/>
      <c r="C25" s="349"/>
      <c r="D25" s="350"/>
      <c r="E25" s="350"/>
      <c r="F25" s="351"/>
      <c r="G25" s="351"/>
      <c r="H25" s="352"/>
      <c r="I25" s="352"/>
      <c r="J25" s="286"/>
      <c r="K25" s="56"/>
      <c r="L25" s="56"/>
    </row>
    <row r="26" spans="1:17" ht="40.5" customHeight="1">
      <c r="A26" s="510" t="s">
        <v>158</v>
      </c>
      <c r="B26" s="49"/>
      <c r="C26" s="512" t="s">
        <v>92</v>
      </c>
      <c r="D26" s="513"/>
      <c r="E26" s="513"/>
      <c r="F26" s="513"/>
      <c r="G26" s="514"/>
      <c r="H26" s="524" t="s">
        <v>120</v>
      </c>
      <c r="I26" s="525"/>
      <c r="J26" s="525"/>
      <c r="K26" s="175" t="s">
        <v>135</v>
      </c>
      <c r="L26" s="175" t="s">
        <v>135</v>
      </c>
      <c r="N26" s="522" t="s">
        <v>58</v>
      </c>
      <c r="O26" s="523"/>
      <c r="P26" s="522" t="s">
        <v>59</v>
      </c>
      <c r="Q26" s="523"/>
    </row>
    <row r="27" spans="1:17" ht="51" customHeight="1">
      <c r="A27" s="511"/>
      <c r="B27" s="49"/>
      <c r="C27" s="48" t="s">
        <v>93</v>
      </c>
      <c r="D27" s="353" t="s">
        <v>90</v>
      </c>
      <c r="E27" s="48" t="s">
        <v>89</v>
      </c>
      <c r="F27" s="48" t="s">
        <v>117</v>
      </c>
      <c r="G27" s="48" t="s">
        <v>118</v>
      </c>
      <c r="H27" s="460">
        <v>2022</v>
      </c>
      <c r="I27" s="460">
        <v>2021</v>
      </c>
      <c r="J27" s="286"/>
      <c r="K27" s="175">
        <v>2018</v>
      </c>
      <c r="L27" s="175">
        <v>2019</v>
      </c>
      <c r="N27" s="39">
        <v>2018</v>
      </c>
      <c r="O27" s="39">
        <v>2019</v>
      </c>
      <c r="P27" s="39">
        <v>2018</v>
      </c>
      <c r="Q27" s="39">
        <v>2019</v>
      </c>
    </row>
    <row r="28" spans="1:17" s="3" customFormat="1" ht="18" customHeight="1">
      <c r="A28" s="49">
        <v>1</v>
      </c>
      <c r="B28" s="49"/>
      <c r="C28" s="354">
        <v>2</v>
      </c>
      <c r="D28" s="49">
        <v>3</v>
      </c>
      <c r="E28" s="49">
        <v>4</v>
      </c>
      <c r="F28" s="49">
        <v>5</v>
      </c>
      <c r="G28" s="49">
        <v>6</v>
      </c>
      <c r="H28" s="49">
        <v>7</v>
      </c>
      <c r="I28" s="49">
        <v>7</v>
      </c>
      <c r="J28" s="289"/>
      <c r="K28" s="109">
        <v>7</v>
      </c>
      <c r="L28" s="109">
        <v>7</v>
      </c>
      <c r="N28" s="185"/>
      <c r="O28" s="185"/>
      <c r="P28" s="185"/>
      <c r="Q28" s="185"/>
    </row>
    <row r="29" spans="1:17" s="4" customFormat="1" ht="18.75">
      <c r="A29" s="344" t="s">
        <v>21</v>
      </c>
      <c r="B29" s="344"/>
      <c r="C29" s="355" t="s">
        <v>190</v>
      </c>
      <c r="D29" s="355"/>
      <c r="E29" s="355"/>
      <c r="F29" s="355"/>
      <c r="G29" s="356"/>
      <c r="H29" s="357">
        <f>H30+H107+H115+H121+H147+H203+H211+H223+H229+H235</f>
        <v>10967.84</v>
      </c>
      <c r="I29" s="357" t="e">
        <f>I30+I107+#REF!+I121+I147+I203+I211+I223+I229+I235</f>
        <v>#REF!</v>
      </c>
      <c r="J29" s="320"/>
      <c r="K29" s="176" t="e">
        <f>K30+K107+#REF!+K121+K147+K203+K211+K223+K229+K235</f>
        <v>#REF!</v>
      </c>
      <c r="L29" s="176" t="e">
        <f>L30+L107+#REF!+L121+L147+L203+L211+L223+L229+L235</f>
        <v>#REF!</v>
      </c>
      <c r="N29" s="186" t="e">
        <f>H29-K29</f>
        <v>#REF!</v>
      </c>
      <c r="O29" s="186" t="e">
        <f>I29-L29</f>
        <v>#REF!</v>
      </c>
      <c r="P29" s="186" t="e">
        <f>H29/K29*100</f>
        <v>#REF!</v>
      </c>
      <c r="Q29" s="186" t="e">
        <f>I29/L29*100</f>
        <v>#REF!</v>
      </c>
    </row>
    <row r="30" spans="1:17" s="4" customFormat="1" ht="18">
      <c r="A30" s="344" t="s">
        <v>14</v>
      </c>
      <c r="B30" s="344"/>
      <c r="C30" s="355" t="s">
        <v>190</v>
      </c>
      <c r="D30" s="355" t="s">
        <v>159</v>
      </c>
      <c r="E30" s="355"/>
      <c r="F30" s="355"/>
      <c r="G30" s="356"/>
      <c r="H30" s="357">
        <f>H31+H42+H81+H86+H75</f>
        <v>4513.77</v>
      </c>
      <c r="I30" s="357">
        <f>I31+I42+I81+I86+I75</f>
        <v>2828.1</v>
      </c>
      <c r="J30" s="321"/>
      <c r="K30" s="176">
        <f>K31+K42+K81+K86+K75</f>
        <v>3771.7000000000003</v>
      </c>
      <c r="L30" s="176">
        <f>L31+L42+L81+L86+L75</f>
        <v>3771.7000000000003</v>
      </c>
      <c r="N30" s="186">
        <f aca="true" t="shared" si="0" ref="N30:O105">H30-K30</f>
        <v>742.0700000000002</v>
      </c>
      <c r="O30" s="186">
        <f t="shared" si="0"/>
        <v>-943.6000000000004</v>
      </c>
      <c r="P30" s="186">
        <f aca="true" t="shared" si="1" ref="P30:Q105">H30/K30*100</f>
        <v>119.67468250391072</v>
      </c>
      <c r="Q30" s="186">
        <f t="shared" si="1"/>
        <v>74.98210356072858</v>
      </c>
    </row>
    <row r="31" spans="1:17" ht="30.75" customHeight="1">
      <c r="A31" s="358" t="s">
        <v>38</v>
      </c>
      <c r="B31" s="358"/>
      <c r="C31" s="355" t="s">
        <v>190</v>
      </c>
      <c r="D31" s="355" t="s">
        <v>159</v>
      </c>
      <c r="E31" s="355" t="s">
        <v>160</v>
      </c>
      <c r="F31" s="355"/>
      <c r="G31" s="356"/>
      <c r="H31" s="357">
        <f>H32</f>
        <v>753.01</v>
      </c>
      <c r="I31" s="357">
        <f>I32</f>
        <v>700</v>
      </c>
      <c r="J31" s="322"/>
      <c r="K31" s="176">
        <f>K32</f>
        <v>728.7</v>
      </c>
      <c r="L31" s="176">
        <f>L32</f>
        <v>728.7</v>
      </c>
      <c r="N31" s="186">
        <f t="shared" si="0"/>
        <v>24.309999999999945</v>
      </c>
      <c r="O31" s="186">
        <f t="shared" si="0"/>
        <v>-28.700000000000045</v>
      </c>
      <c r="P31" s="186">
        <f t="shared" si="1"/>
        <v>103.33607794702895</v>
      </c>
      <c r="Q31" s="186">
        <f t="shared" si="1"/>
        <v>96.06147934678194</v>
      </c>
    </row>
    <row r="32" spans="1:17" ht="31.5">
      <c r="A32" s="339" t="s">
        <v>528</v>
      </c>
      <c r="B32" s="358"/>
      <c r="C32" s="355" t="s">
        <v>190</v>
      </c>
      <c r="D32" s="355" t="s">
        <v>159</v>
      </c>
      <c r="E32" s="355" t="s">
        <v>160</v>
      </c>
      <c r="F32" s="355" t="s">
        <v>355</v>
      </c>
      <c r="G32" s="356"/>
      <c r="H32" s="357">
        <f>H33</f>
        <v>753.01</v>
      </c>
      <c r="I32" s="357">
        <f>I33</f>
        <v>700</v>
      </c>
      <c r="J32" s="322"/>
      <c r="K32" s="176">
        <f>K33</f>
        <v>728.7</v>
      </c>
      <c r="L32" s="176">
        <f>L33</f>
        <v>728.7</v>
      </c>
      <c r="N32" s="186">
        <f t="shared" si="0"/>
        <v>24.309999999999945</v>
      </c>
      <c r="O32" s="186">
        <f t="shared" si="0"/>
        <v>-28.700000000000045</v>
      </c>
      <c r="P32" s="186">
        <f t="shared" si="1"/>
        <v>103.33607794702895</v>
      </c>
      <c r="Q32" s="186">
        <f t="shared" si="1"/>
        <v>96.06147934678194</v>
      </c>
    </row>
    <row r="33" spans="1:17" ht="33" customHeight="1">
      <c r="A33" s="340" t="s">
        <v>529</v>
      </c>
      <c r="B33" s="348"/>
      <c r="C33" s="355" t="s">
        <v>190</v>
      </c>
      <c r="D33" s="355" t="s">
        <v>159</v>
      </c>
      <c r="E33" s="355" t="s">
        <v>160</v>
      </c>
      <c r="F33" s="355" t="s">
        <v>531</v>
      </c>
      <c r="G33" s="356"/>
      <c r="H33" s="357">
        <f>H34+H37+H39</f>
        <v>753.01</v>
      </c>
      <c r="I33" s="357">
        <f>I34+I37+I39</f>
        <v>700</v>
      </c>
      <c r="J33" s="322"/>
      <c r="K33" s="176">
        <f>K34+K37+K39</f>
        <v>728.7</v>
      </c>
      <c r="L33" s="176">
        <f>L34+L37+L39</f>
        <v>728.7</v>
      </c>
      <c r="N33" s="186">
        <f t="shared" si="0"/>
        <v>24.309999999999945</v>
      </c>
      <c r="O33" s="186">
        <f t="shared" si="0"/>
        <v>-28.700000000000045</v>
      </c>
      <c r="P33" s="186">
        <f t="shared" si="1"/>
        <v>103.33607794702895</v>
      </c>
      <c r="Q33" s="186">
        <f t="shared" si="1"/>
        <v>96.06147934678194</v>
      </c>
    </row>
    <row r="34" spans="1:17" ht="18">
      <c r="A34" s="341" t="s">
        <v>530</v>
      </c>
      <c r="B34" s="343"/>
      <c r="C34" s="356" t="s">
        <v>190</v>
      </c>
      <c r="D34" s="356" t="s">
        <v>159</v>
      </c>
      <c r="E34" s="356" t="s">
        <v>160</v>
      </c>
      <c r="F34" s="356" t="s">
        <v>532</v>
      </c>
      <c r="G34" s="356"/>
      <c r="H34" s="359">
        <f>H36</f>
        <v>753.01</v>
      </c>
      <c r="I34" s="359">
        <f>I36</f>
        <v>0</v>
      </c>
      <c r="J34" s="322"/>
      <c r="K34" s="177">
        <f>K36</f>
        <v>0</v>
      </c>
      <c r="L34" s="177">
        <f>L36</f>
        <v>0</v>
      </c>
      <c r="N34" s="186">
        <f t="shared" si="0"/>
        <v>753.01</v>
      </c>
      <c r="O34" s="186">
        <f t="shared" si="0"/>
        <v>0</v>
      </c>
      <c r="P34" s="186" t="e">
        <f t="shared" si="1"/>
        <v>#DIV/0!</v>
      </c>
      <c r="Q34" s="186" t="e">
        <f t="shared" si="1"/>
        <v>#DIV/0!</v>
      </c>
    </row>
    <row r="35" spans="1:17" ht="30" customHeight="1">
      <c r="A35" s="342" t="s">
        <v>533</v>
      </c>
      <c r="B35" s="343"/>
      <c r="C35" s="373">
        <v>950</v>
      </c>
      <c r="D35" s="356" t="s">
        <v>159</v>
      </c>
      <c r="E35" s="356" t="s">
        <v>160</v>
      </c>
      <c r="F35" s="356" t="s">
        <v>534</v>
      </c>
      <c r="G35" s="356"/>
      <c r="H35" s="359">
        <v>753.01</v>
      </c>
      <c r="I35" s="359"/>
      <c r="J35" s="322"/>
      <c r="K35" s="177"/>
      <c r="L35" s="177"/>
      <c r="N35" s="186"/>
      <c r="O35" s="186"/>
      <c r="P35" s="186"/>
      <c r="Q35" s="186"/>
    </row>
    <row r="36" spans="1:17" ht="78.75">
      <c r="A36" s="343" t="s">
        <v>151</v>
      </c>
      <c r="B36" s="343"/>
      <c r="C36" s="356" t="s">
        <v>190</v>
      </c>
      <c r="D36" s="356" t="s">
        <v>159</v>
      </c>
      <c r="E36" s="356" t="s">
        <v>160</v>
      </c>
      <c r="F36" s="356" t="s">
        <v>534</v>
      </c>
      <c r="G36" s="356" t="s">
        <v>152</v>
      </c>
      <c r="H36" s="359">
        <v>753.01</v>
      </c>
      <c r="I36" s="359"/>
      <c r="J36" s="322"/>
      <c r="K36" s="177"/>
      <c r="L36" s="177"/>
      <c r="N36" s="186">
        <f t="shared" si="0"/>
        <v>753.01</v>
      </c>
      <c r="O36" s="186">
        <f t="shared" si="0"/>
        <v>0</v>
      </c>
      <c r="P36" s="186" t="e">
        <f t="shared" si="1"/>
        <v>#DIV/0!</v>
      </c>
      <c r="Q36" s="186" t="e">
        <f t="shared" si="1"/>
        <v>#DIV/0!</v>
      </c>
    </row>
    <row r="37" spans="1:17" ht="21" customHeight="1" hidden="1">
      <c r="A37" s="342" t="s">
        <v>348</v>
      </c>
      <c r="B37" s="342"/>
      <c r="C37" s="356" t="s">
        <v>190</v>
      </c>
      <c r="D37" s="356" t="s">
        <v>159</v>
      </c>
      <c r="E37" s="356" t="s">
        <v>160</v>
      </c>
      <c r="F37" s="356" t="s">
        <v>347</v>
      </c>
      <c r="G37" s="356"/>
      <c r="H37" s="360">
        <v>0</v>
      </c>
      <c r="I37" s="360">
        <f>I38</f>
        <v>700</v>
      </c>
      <c r="J37" s="322"/>
      <c r="K37" s="178">
        <f>K38</f>
        <v>728.7</v>
      </c>
      <c r="L37" s="178">
        <f>L38</f>
        <v>728.7</v>
      </c>
      <c r="N37" s="186">
        <f t="shared" si="0"/>
        <v>-728.7</v>
      </c>
      <c r="O37" s="186">
        <f t="shared" si="0"/>
        <v>-28.700000000000045</v>
      </c>
      <c r="P37" s="186">
        <f t="shared" si="1"/>
        <v>0</v>
      </c>
      <c r="Q37" s="186">
        <f t="shared" si="1"/>
        <v>96.06147934678194</v>
      </c>
    </row>
    <row r="38" spans="1:17" ht="79.5" customHeight="1" hidden="1">
      <c r="A38" s="361" t="s">
        <v>151</v>
      </c>
      <c r="B38" s="361"/>
      <c r="C38" s="356" t="s">
        <v>190</v>
      </c>
      <c r="D38" s="356" t="s">
        <v>159</v>
      </c>
      <c r="E38" s="356" t="s">
        <v>160</v>
      </c>
      <c r="F38" s="356" t="s">
        <v>347</v>
      </c>
      <c r="G38" s="356" t="s">
        <v>152</v>
      </c>
      <c r="H38" s="359">
        <v>0</v>
      </c>
      <c r="I38" s="359">
        <v>700</v>
      </c>
      <c r="J38" s="322"/>
      <c r="K38" s="177">
        <v>728.7</v>
      </c>
      <c r="L38" s="177">
        <v>728.7</v>
      </c>
      <c r="N38" s="186">
        <f t="shared" si="0"/>
        <v>-728.7</v>
      </c>
      <c r="O38" s="186">
        <f t="shared" si="0"/>
        <v>-28.700000000000045</v>
      </c>
      <c r="P38" s="186">
        <f t="shared" si="1"/>
        <v>0</v>
      </c>
      <c r="Q38" s="186">
        <f t="shared" si="1"/>
        <v>96.06147934678194</v>
      </c>
    </row>
    <row r="39" spans="1:17" ht="47.25" hidden="1">
      <c r="A39" s="362" t="s">
        <v>284</v>
      </c>
      <c r="B39" s="362"/>
      <c r="C39" s="356" t="s">
        <v>190</v>
      </c>
      <c r="D39" s="356" t="s">
        <v>159</v>
      </c>
      <c r="E39" s="356" t="s">
        <v>160</v>
      </c>
      <c r="F39" s="356" t="s">
        <v>74</v>
      </c>
      <c r="G39" s="356"/>
      <c r="H39" s="359">
        <f>H40</f>
        <v>0</v>
      </c>
      <c r="I39" s="359">
        <f>I40</f>
        <v>0</v>
      </c>
      <c r="J39" s="322"/>
      <c r="K39" s="177">
        <f>K40</f>
        <v>0</v>
      </c>
      <c r="L39" s="177">
        <f>L40</f>
        <v>0</v>
      </c>
      <c r="N39" s="186">
        <f t="shared" si="0"/>
        <v>0</v>
      </c>
      <c r="O39" s="186">
        <f t="shared" si="0"/>
        <v>0</v>
      </c>
      <c r="P39" s="186" t="e">
        <f t="shared" si="1"/>
        <v>#DIV/0!</v>
      </c>
      <c r="Q39" s="186" t="e">
        <f t="shared" si="1"/>
        <v>#DIV/0!</v>
      </c>
    </row>
    <row r="40" spans="1:17" ht="75.75" customHeight="1" hidden="1">
      <c r="A40" s="361" t="s">
        <v>151</v>
      </c>
      <c r="B40" s="361"/>
      <c r="C40" s="356" t="s">
        <v>190</v>
      </c>
      <c r="D40" s="356" t="s">
        <v>159</v>
      </c>
      <c r="E40" s="356" t="s">
        <v>160</v>
      </c>
      <c r="F40" s="356" t="s">
        <v>74</v>
      </c>
      <c r="G40" s="356" t="s">
        <v>152</v>
      </c>
      <c r="H40" s="363"/>
      <c r="I40" s="363"/>
      <c r="J40" s="322"/>
      <c r="K40" s="179"/>
      <c r="L40" s="179"/>
      <c r="N40" s="186">
        <f t="shared" si="0"/>
        <v>0</v>
      </c>
      <c r="O40" s="186">
        <f t="shared" si="0"/>
        <v>0</v>
      </c>
      <c r="P40" s="186" t="e">
        <f t="shared" si="1"/>
        <v>#DIV/0!</v>
      </c>
      <c r="Q40" s="186" t="e">
        <f t="shared" si="1"/>
        <v>#DIV/0!</v>
      </c>
    </row>
    <row r="41" spans="1:17" ht="18" hidden="1">
      <c r="A41" s="342" t="s">
        <v>165</v>
      </c>
      <c r="B41" s="342"/>
      <c r="C41" s="356" t="s">
        <v>190</v>
      </c>
      <c r="D41" s="356" t="s">
        <v>159</v>
      </c>
      <c r="E41" s="356" t="s">
        <v>160</v>
      </c>
      <c r="F41" s="356" t="s">
        <v>41</v>
      </c>
      <c r="G41" s="356" t="s">
        <v>152</v>
      </c>
      <c r="H41" s="363"/>
      <c r="I41" s="363"/>
      <c r="J41" s="322"/>
      <c r="K41" s="179"/>
      <c r="L41" s="179"/>
      <c r="N41" s="186">
        <f t="shared" si="0"/>
        <v>0</v>
      </c>
      <c r="O41" s="186">
        <f t="shared" si="0"/>
        <v>0</v>
      </c>
      <c r="P41" s="186" t="e">
        <f t="shared" si="1"/>
        <v>#DIV/0!</v>
      </c>
      <c r="Q41" s="186" t="e">
        <f t="shared" si="1"/>
        <v>#DIV/0!</v>
      </c>
    </row>
    <row r="42" spans="1:17" s="9" customFormat="1" ht="48.75" customHeight="1">
      <c r="A42" s="344" t="s">
        <v>43</v>
      </c>
      <c r="B42" s="344"/>
      <c r="C42" s="355" t="s">
        <v>190</v>
      </c>
      <c r="D42" s="355" t="s">
        <v>159</v>
      </c>
      <c r="E42" s="355" t="s">
        <v>170</v>
      </c>
      <c r="F42" s="355"/>
      <c r="G42" s="355"/>
      <c r="H42" s="364">
        <f>H43</f>
        <v>3520.08</v>
      </c>
      <c r="I42" s="364">
        <f>I43</f>
        <v>2123.4</v>
      </c>
      <c r="J42" s="324"/>
      <c r="K42" s="180">
        <f>K43</f>
        <v>3038.4</v>
      </c>
      <c r="L42" s="180">
        <f>L43</f>
        <v>3038.4</v>
      </c>
      <c r="N42" s="186">
        <f t="shared" si="0"/>
        <v>481.67999999999984</v>
      </c>
      <c r="O42" s="186">
        <f t="shared" si="0"/>
        <v>-915</v>
      </c>
      <c r="P42" s="186">
        <f t="shared" si="1"/>
        <v>115.85308056872037</v>
      </c>
      <c r="Q42" s="186">
        <f t="shared" si="1"/>
        <v>69.88546603475514</v>
      </c>
    </row>
    <row r="43" spans="1:17" s="9" customFormat="1" ht="24" customHeight="1">
      <c r="A43" s="339" t="s">
        <v>528</v>
      </c>
      <c r="B43" s="358"/>
      <c r="C43" s="355" t="s">
        <v>190</v>
      </c>
      <c r="D43" s="355" t="s">
        <v>159</v>
      </c>
      <c r="E43" s="355" t="s">
        <v>170</v>
      </c>
      <c r="F43" s="355" t="s">
        <v>355</v>
      </c>
      <c r="G43" s="355"/>
      <c r="H43" s="357">
        <f>H53+H45</f>
        <v>3520.08</v>
      </c>
      <c r="I43" s="357">
        <f>I53</f>
        <v>2123.4</v>
      </c>
      <c r="J43" s="324"/>
      <c r="K43" s="176">
        <f>K53</f>
        <v>3038.4</v>
      </c>
      <c r="L43" s="176">
        <f>L53</f>
        <v>3038.4</v>
      </c>
      <c r="N43" s="186">
        <f t="shared" si="0"/>
        <v>481.67999999999984</v>
      </c>
      <c r="O43" s="186">
        <f t="shared" si="0"/>
        <v>-915</v>
      </c>
      <c r="P43" s="186">
        <f t="shared" si="1"/>
        <v>115.85308056872037</v>
      </c>
      <c r="Q43" s="186">
        <f t="shared" si="1"/>
        <v>69.88546603475514</v>
      </c>
    </row>
    <row r="44" spans="1:17" s="9" customFormat="1" ht="33.75" customHeight="1">
      <c r="A44" s="340" t="s">
        <v>529</v>
      </c>
      <c r="B44" s="358"/>
      <c r="C44" s="355"/>
      <c r="D44" s="355" t="s">
        <v>159</v>
      </c>
      <c r="E44" s="355" t="s">
        <v>170</v>
      </c>
      <c r="F44" s="355" t="s">
        <v>531</v>
      </c>
      <c r="G44" s="355"/>
      <c r="H44" s="357"/>
      <c r="I44" s="357"/>
      <c r="J44" s="324"/>
      <c r="K44" s="176"/>
      <c r="L44" s="176"/>
      <c r="N44" s="186"/>
      <c r="O44" s="186"/>
      <c r="P44" s="186"/>
      <c r="Q44" s="186"/>
    </row>
    <row r="45" spans="1:17" s="9" customFormat="1" ht="35.25" customHeight="1">
      <c r="A45" s="343" t="s">
        <v>354</v>
      </c>
      <c r="B45" s="343"/>
      <c r="C45" s="356" t="s">
        <v>190</v>
      </c>
      <c r="D45" s="356" t="s">
        <v>159</v>
      </c>
      <c r="E45" s="356" t="s">
        <v>170</v>
      </c>
      <c r="F45" s="356" t="s">
        <v>535</v>
      </c>
      <c r="G45" s="356"/>
      <c r="H45" s="363">
        <f>H46</f>
        <v>0.7</v>
      </c>
      <c r="I45" s="357"/>
      <c r="J45" s="324"/>
      <c r="K45" s="176"/>
      <c r="L45" s="176"/>
      <c r="N45" s="186"/>
      <c r="O45" s="186"/>
      <c r="P45" s="186"/>
      <c r="Q45" s="186"/>
    </row>
    <row r="46" spans="1:17" s="9" customFormat="1" ht="78.75">
      <c r="A46" s="93" t="s">
        <v>256</v>
      </c>
      <c r="B46" s="93"/>
      <c r="C46" s="356" t="s">
        <v>190</v>
      </c>
      <c r="D46" s="356" t="s">
        <v>159</v>
      </c>
      <c r="E46" s="356" t="s">
        <v>170</v>
      </c>
      <c r="F46" s="356" t="s">
        <v>536</v>
      </c>
      <c r="G46" s="355"/>
      <c r="H46" s="363">
        <f>H47</f>
        <v>0.7</v>
      </c>
      <c r="I46" s="357"/>
      <c r="J46" s="324"/>
      <c r="K46" s="176"/>
      <c r="L46" s="176"/>
      <c r="N46" s="186"/>
      <c r="O46" s="186"/>
      <c r="P46" s="186"/>
      <c r="Q46" s="186"/>
    </row>
    <row r="47" spans="1:17" s="9" customFormat="1" ht="31.5">
      <c r="A47" s="342" t="s">
        <v>257</v>
      </c>
      <c r="B47" s="342"/>
      <c r="C47" s="356" t="s">
        <v>190</v>
      </c>
      <c r="D47" s="356" t="s">
        <v>159</v>
      </c>
      <c r="E47" s="356" t="s">
        <v>170</v>
      </c>
      <c r="F47" s="356" t="s">
        <v>536</v>
      </c>
      <c r="G47" s="356" t="s">
        <v>162</v>
      </c>
      <c r="H47" s="363">
        <v>0.7</v>
      </c>
      <c r="I47" s="357"/>
      <c r="J47" s="324"/>
      <c r="K47" s="176"/>
      <c r="L47" s="176"/>
      <c r="N47" s="186"/>
      <c r="O47" s="186"/>
      <c r="P47" s="186"/>
      <c r="Q47" s="186"/>
    </row>
    <row r="48" spans="1:17" s="9" customFormat="1" ht="18" hidden="1">
      <c r="A48" s="358"/>
      <c r="B48" s="358"/>
      <c r="C48" s="355"/>
      <c r="D48" s="355"/>
      <c r="E48" s="355"/>
      <c r="F48" s="355"/>
      <c r="G48" s="355"/>
      <c r="H48" s="357"/>
      <c r="I48" s="357"/>
      <c r="J48" s="324"/>
      <c r="K48" s="176"/>
      <c r="L48" s="176"/>
      <c r="N48" s="186"/>
      <c r="O48" s="186"/>
      <c r="P48" s="186"/>
      <c r="Q48" s="186"/>
    </row>
    <row r="49" spans="1:17" s="9" customFormat="1" ht="18" hidden="1">
      <c r="A49" s="358"/>
      <c r="B49" s="358"/>
      <c r="C49" s="355"/>
      <c r="D49" s="355"/>
      <c r="E49" s="355"/>
      <c r="F49" s="355"/>
      <c r="G49" s="355"/>
      <c r="H49" s="357"/>
      <c r="I49" s="357"/>
      <c r="J49" s="324"/>
      <c r="K49" s="176"/>
      <c r="L49" s="176"/>
      <c r="N49" s="186"/>
      <c r="O49" s="186"/>
      <c r="P49" s="186"/>
      <c r="Q49" s="186"/>
    </row>
    <row r="50" spans="1:17" s="9" customFormat="1" ht="18" hidden="1">
      <c r="A50" s="358"/>
      <c r="B50" s="358"/>
      <c r="C50" s="355"/>
      <c r="D50" s="355"/>
      <c r="E50" s="355"/>
      <c r="F50" s="355"/>
      <c r="G50" s="355"/>
      <c r="H50" s="357"/>
      <c r="I50" s="357"/>
      <c r="J50" s="324"/>
      <c r="K50" s="176"/>
      <c r="L50" s="176"/>
      <c r="N50" s="186"/>
      <c r="O50" s="186"/>
      <c r="P50" s="186"/>
      <c r="Q50" s="186"/>
    </row>
    <row r="51" spans="1:17" s="9" customFormat="1" ht="18" hidden="1">
      <c r="A51" s="358"/>
      <c r="B51" s="358"/>
      <c r="C51" s="355"/>
      <c r="D51" s="355"/>
      <c r="E51" s="355"/>
      <c r="F51" s="355"/>
      <c r="G51" s="355"/>
      <c r="H51" s="357"/>
      <c r="I51" s="357"/>
      <c r="J51" s="324"/>
      <c r="K51" s="176"/>
      <c r="L51" s="176"/>
      <c r="N51" s="186"/>
      <c r="O51" s="186"/>
      <c r="P51" s="186"/>
      <c r="Q51" s="186"/>
    </row>
    <row r="52" spans="1:17" s="9" customFormat="1" ht="18" hidden="1">
      <c r="A52" s="358"/>
      <c r="B52" s="358"/>
      <c r="C52" s="355"/>
      <c r="D52" s="355"/>
      <c r="E52" s="355"/>
      <c r="F52" s="355"/>
      <c r="G52" s="355"/>
      <c r="H52" s="357"/>
      <c r="I52" s="357"/>
      <c r="J52" s="324"/>
      <c r="K52" s="176"/>
      <c r="L52" s="176"/>
      <c r="N52" s="186"/>
      <c r="O52" s="186"/>
      <c r="P52" s="186"/>
      <c r="Q52" s="186"/>
    </row>
    <row r="53" spans="1:17" ht="18.75" customHeight="1">
      <c r="A53" s="343" t="s">
        <v>530</v>
      </c>
      <c r="B53" s="343"/>
      <c r="C53" s="356" t="s">
        <v>190</v>
      </c>
      <c r="D53" s="356" t="s">
        <v>159</v>
      </c>
      <c r="E53" s="356" t="s">
        <v>170</v>
      </c>
      <c r="F53" s="356" t="s">
        <v>532</v>
      </c>
      <c r="G53" s="356"/>
      <c r="H53" s="363">
        <f>H54+H59+H72</f>
        <v>3519.38</v>
      </c>
      <c r="I53" s="363">
        <f>I54+I59+I72</f>
        <v>2123.4</v>
      </c>
      <c r="J53" s="322"/>
      <c r="K53" s="179">
        <f>K54+K59+K72</f>
        <v>3038.4</v>
      </c>
      <c r="L53" s="179">
        <f>L54+L59+L72</f>
        <v>3038.4</v>
      </c>
      <c r="N53" s="186">
        <f t="shared" si="0"/>
        <v>480.98</v>
      </c>
      <c r="O53" s="186">
        <f t="shared" si="0"/>
        <v>-915</v>
      </c>
      <c r="P53" s="186">
        <f t="shared" si="1"/>
        <v>115.83004212743549</v>
      </c>
      <c r="Q53" s="186">
        <f t="shared" si="1"/>
        <v>69.88546603475514</v>
      </c>
    </row>
    <row r="54" spans="1:17" ht="31.5" hidden="1">
      <c r="A54" s="343" t="s">
        <v>346</v>
      </c>
      <c r="B54" s="343"/>
      <c r="C54" s="356" t="s">
        <v>190</v>
      </c>
      <c r="D54" s="356" t="s">
        <v>159</v>
      </c>
      <c r="E54" s="356" t="s">
        <v>170</v>
      </c>
      <c r="F54" s="356" t="s">
        <v>349</v>
      </c>
      <c r="G54" s="356"/>
      <c r="H54" s="360">
        <f>H55</f>
        <v>0</v>
      </c>
      <c r="I54" s="360">
        <f>I55</f>
        <v>0</v>
      </c>
      <c r="J54" s="322"/>
      <c r="K54" s="178">
        <f>K55</f>
        <v>634.1</v>
      </c>
      <c r="L54" s="178">
        <f>L55</f>
        <v>634.1</v>
      </c>
      <c r="N54" s="186">
        <f t="shared" si="0"/>
        <v>-634.1</v>
      </c>
      <c r="O54" s="186">
        <f t="shared" si="0"/>
        <v>-634.1</v>
      </c>
      <c r="P54" s="186">
        <f t="shared" si="1"/>
        <v>0</v>
      </c>
      <c r="Q54" s="186">
        <f t="shared" si="1"/>
        <v>0</v>
      </c>
    </row>
    <row r="55" spans="1:17" ht="82.5" customHeight="1" hidden="1">
      <c r="A55" s="361" t="s">
        <v>151</v>
      </c>
      <c r="B55" s="361"/>
      <c r="C55" s="356" t="s">
        <v>190</v>
      </c>
      <c r="D55" s="356" t="s">
        <v>159</v>
      </c>
      <c r="E55" s="356" t="s">
        <v>170</v>
      </c>
      <c r="F55" s="356" t="s">
        <v>349</v>
      </c>
      <c r="G55" s="356" t="s">
        <v>152</v>
      </c>
      <c r="H55" s="360"/>
      <c r="I55" s="360"/>
      <c r="J55" s="322"/>
      <c r="K55" s="178">
        <v>634.1</v>
      </c>
      <c r="L55" s="178">
        <v>634.1</v>
      </c>
      <c r="N55" s="186">
        <f t="shared" si="0"/>
        <v>-634.1</v>
      </c>
      <c r="O55" s="186">
        <f t="shared" si="0"/>
        <v>-634.1</v>
      </c>
      <c r="P55" s="186">
        <f t="shared" si="1"/>
        <v>0</v>
      </c>
      <c r="Q55" s="186">
        <f t="shared" si="1"/>
        <v>0</v>
      </c>
    </row>
    <row r="56" spans="1:17" ht="31.5" hidden="1">
      <c r="A56" s="343" t="s">
        <v>346</v>
      </c>
      <c r="B56" s="343"/>
      <c r="C56" s="356" t="s">
        <v>190</v>
      </c>
      <c r="D56" s="356" t="s">
        <v>159</v>
      </c>
      <c r="E56" s="356" t="s">
        <v>170</v>
      </c>
      <c r="F56" s="356" t="s">
        <v>350</v>
      </c>
      <c r="G56" s="356" t="s">
        <v>152</v>
      </c>
      <c r="H56" s="360" t="s">
        <v>212</v>
      </c>
      <c r="I56" s="360" t="s">
        <v>212</v>
      </c>
      <c r="J56" s="322"/>
      <c r="K56" s="178" t="s">
        <v>212</v>
      </c>
      <c r="L56" s="178" t="s">
        <v>212</v>
      </c>
      <c r="N56" s="186">
        <f t="shared" si="0"/>
        <v>0</v>
      </c>
      <c r="O56" s="186">
        <f t="shared" si="0"/>
        <v>0</v>
      </c>
      <c r="P56" s="186">
        <f t="shared" si="1"/>
        <v>100</v>
      </c>
      <c r="Q56" s="186">
        <f t="shared" si="1"/>
        <v>100</v>
      </c>
    </row>
    <row r="57" spans="1:17" ht="31.5" hidden="1">
      <c r="A57" s="342" t="s">
        <v>348</v>
      </c>
      <c r="B57" s="342"/>
      <c r="C57" s="356" t="s">
        <v>190</v>
      </c>
      <c r="D57" s="356" t="s">
        <v>159</v>
      </c>
      <c r="E57" s="356" t="s">
        <v>170</v>
      </c>
      <c r="F57" s="356" t="s">
        <v>351</v>
      </c>
      <c r="G57" s="356" t="s">
        <v>152</v>
      </c>
      <c r="H57" s="360" t="s">
        <v>213</v>
      </c>
      <c r="I57" s="360" t="s">
        <v>213</v>
      </c>
      <c r="J57" s="322"/>
      <c r="K57" s="178" t="s">
        <v>213</v>
      </c>
      <c r="L57" s="178" t="s">
        <v>213</v>
      </c>
      <c r="N57" s="186">
        <f t="shared" si="0"/>
        <v>0</v>
      </c>
      <c r="O57" s="186">
        <f t="shared" si="0"/>
        <v>0</v>
      </c>
      <c r="P57" s="186">
        <f t="shared" si="1"/>
        <v>100</v>
      </c>
      <c r="Q57" s="186">
        <f t="shared" si="1"/>
        <v>100</v>
      </c>
    </row>
    <row r="58" spans="1:17" ht="31.5" hidden="1">
      <c r="A58" s="343" t="s">
        <v>346</v>
      </c>
      <c r="B58" s="343"/>
      <c r="C58" s="356" t="s">
        <v>190</v>
      </c>
      <c r="D58" s="356" t="s">
        <v>159</v>
      </c>
      <c r="E58" s="356" t="s">
        <v>170</v>
      </c>
      <c r="F58" s="356" t="s">
        <v>352</v>
      </c>
      <c r="G58" s="356" t="s">
        <v>152</v>
      </c>
      <c r="H58" s="360" t="s">
        <v>214</v>
      </c>
      <c r="I58" s="360" t="s">
        <v>214</v>
      </c>
      <c r="J58" s="322"/>
      <c r="K58" s="178" t="s">
        <v>214</v>
      </c>
      <c r="L58" s="178" t="s">
        <v>214</v>
      </c>
      <c r="N58" s="186">
        <f t="shared" si="0"/>
        <v>0</v>
      </c>
      <c r="O58" s="186">
        <f t="shared" si="0"/>
        <v>0</v>
      </c>
      <c r="P58" s="186">
        <f t="shared" si="1"/>
        <v>100</v>
      </c>
      <c r="Q58" s="186">
        <f t="shared" si="1"/>
        <v>100</v>
      </c>
    </row>
    <row r="59" spans="1:17" ht="36" customHeight="1">
      <c r="A59" s="342" t="s">
        <v>533</v>
      </c>
      <c r="B59" s="342"/>
      <c r="C59" s="356" t="s">
        <v>190</v>
      </c>
      <c r="D59" s="356" t="s">
        <v>159</v>
      </c>
      <c r="E59" s="356" t="s">
        <v>170</v>
      </c>
      <c r="F59" s="356" t="s">
        <v>534</v>
      </c>
      <c r="G59" s="356"/>
      <c r="H59" s="360">
        <f>H60+H61+H71</f>
        <v>3519.38</v>
      </c>
      <c r="I59" s="360">
        <f>I60+I61+I71</f>
        <v>2123.4</v>
      </c>
      <c r="J59" s="322"/>
      <c r="K59" s="178">
        <f>K60+K61+K71</f>
        <v>2404.3</v>
      </c>
      <c r="L59" s="178">
        <f>L60+L61+L71</f>
        <v>2404.3</v>
      </c>
      <c r="N59" s="186">
        <f t="shared" si="0"/>
        <v>1115.08</v>
      </c>
      <c r="O59" s="186">
        <f t="shared" si="0"/>
        <v>-280.9000000000001</v>
      </c>
      <c r="P59" s="186">
        <f t="shared" si="1"/>
        <v>146.3785717256582</v>
      </c>
      <c r="Q59" s="186">
        <f t="shared" si="1"/>
        <v>88.31676579461796</v>
      </c>
    </row>
    <row r="60" spans="1:17" ht="66" customHeight="1">
      <c r="A60" s="361" t="s">
        <v>151</v>
      </c>
      <c r="B60" s="361"/>
      <c r="C60" s="356" t="s">
        <v>190</v>
      </c>
      <c r="D60" s="356" t="s">
        <v>159</v>
      </c>
      <c r="E60" s="356" t="s">
        <v>170</v>
      </c>
      <c r="F60" s="356" t="s">
        <v>534</v>
      </c>
      <c r="G60" s="356" t="s">
        <v>152</v>
      </c>
      <c r="H60" s="360">
        <v>2721.18</v>
      </c>
      <c r="I60" s="360">
        <v>1750</v>
      </c>
      <c r="J60" s="322"/>
      <c r="K60" s="178">
        <v>2099.8</v>
      </c>
      <c r="L60" s="178">
        <v>2099.8</v>
      </c>
      <c r="N60" s="186">
        <f t="shared" si="0"/>
        <v>621.3799999999997</v>
      </c>
      <c r="O60" s="186">
        <f t="shared" si="0"/>
        <v>-349.8000000000002</v>
      </c>
      <c r="P60" s="186">
        <f t="shared" si="1"/>
        <v>129.59234212782167</v>
      </c>
      <c r="Q60" s="186">
        <f t="shared" si="1"/>
        <v>83.34127059719972</v>
      </c>
    </row>
    <row r="61" spans="1:17" ht="33" customHeight="1">
      <c r="A61" s="342" t="s">
        <v>257</v>
      </c>
      <c r="B61" s="342"/>
      <c r="C61" s="356" t="s">
        <v>190</v>
      </c>
      <c r="D61" s="356" t="s">
        <v>159</v>
      </c>
      <c r="E61" s="356" t="s">
        <v>170</v>
      </c>
      <c r="F61" s="356" t="s">
        <v>534</v>
      </c>
      <c r="G61" s="356" t="s">
        <v>162</v>
      </c>
      <c r="H61" s="365">
        <v>784.2</v>
      </c>
      <c r="I61" s="365">
        <v>372.4</v>
      </c>
      <c r="J61" s="322"/>
      <c r="K61" s="178">
        <v>294.5</v>
      </c>
      <c r="L61" s="178">
        <v>294.5</v>
      </c>
      <c r="N61" s="186">
        <f t="shared" si="0"/>
        <v>489.70000000000005</v>
      </c>
      <c r="O61" s="186">
        <f t="shared" si="0"/>
        <v>77.89999999999998</v>
      </c>
      <c r="P61" s="186">
        <f t="shared" si="1"/>
        <v>266.2818336162988</v>
      </c>
      <c r="Q61" s="186">
        <f t="shared" si="1"/>
        <v>126.4516129032258</v>
      </c>
    </row>
    <row r="62" spans="1:17" ht="18" hidden="1">
      <c r="A62" s="342" t="s">
        <v>42</v>
      </c>
      <c r="B62" s="342"/>
      <c r="C62" s="356" t="s">
        <v>190</v>
      </c>
      <c r="D62" s="356" t="s">
        <v>159</v>
      </c>
      <c r="E62" s="356" t="s">
        <v>170</v>
      </c>
      <c r="F62" s="356" t="s">
        <v>534</v>
      </c>
      <c r="G62" s="356" t="s">
        <v>162</v>
      </c>
      <c r="H62" s="365" t="s">
        <v>215</v>
      </c>
      <c r="I62" s="365" t="s">
        <v>215</v>
      </c>
      <c r="J62" s="322"/>
      <c r="K62" s="178" t="s">
        <v>215</v>
      </c>
      <c r="L62" s="178" t="s">
        <v>215</v>
      </c>
      <c r="N62" s="186">
        <f t="shared" si="0"/>
        <v>0</v>
      </c>
      <c r="O62" s="186">
        <f t="shared" si="0"/>
        <v>0</v>
      </c>
      <c r="P62" s="186">
        <f t="shared" si="1"/>
        <v>100</v>
      </c>
      <c r="Q62" s="186">
        <f t="shared" si="1"/>
        <v>100</v>
      </c>
    </row>
    <row r="63" spans="1:17" ht="18" hidden="1">
      <c r="A63" s="342" t="s">
        <v>172</v>
      </c>
      <c r="B63" s="342"/>
      <c r="C63" s="356" t="s">
        <v>190</v>
      </c>
      <c r="D63" s="356" t="s">
        <v>159</v>
      </c>
      <c r="E63" s="356" t="s">
        <v>170</v>
      </c>
      <c r="F63" s="356" t="s">
        <v>534</v>
      </c>
      <c r="G63" s="356" t="s">
        <v>162</v>
      </c>
      <c r="H63" s="365" t="s">
        <v>215</v>
      </c>
      <c r="I63" s="365" t="s">
        <v>215</v>
      </c>
      <c r="J63" s="322"/>
      <c r="K63" s="178" t="s">
        <v>215</v>
      </c>
      <c r="L63" s="178" t="s">
        <v>215</v>
      </c>
      <c r="N63" s="186">
        <f t="shared" si="0"/>
        <v>0</v>
      </c>
      <c r="O63" s="186">
        <f t="shared" si="0"/>
        <v>0</v>
      </c>
      <c r="P63" s="186">
        <f t="shared" si="1"/>
        <v>100</v>
      </c>
      <c r="Q63" s="186">
        <f t="shared" si="1"/>
        <v>100</v>
      </c>
    </row>
    <row r="64" spans="1:17" ht="18" hidden="1">
      <c r="A64" s="342" t="s">
        <v>173</v>
      </c>
      <c r="B64" s="342"/>
      <c r="C64" s="356" t="s">
        <v>190</v>
      </c>
      <c r="D64" s="356" t="s">
        <v>159</v>
      </c>
      <c r="E64" s="356" t="s">
        <v>170</v>
      </c>
      <c r="F64" s="356" t="s">
        <v>534</v>
      </c>
      <c r="G64" s="356" t="s">
        <v>162</v>
      </c>
      <c r="H64" s="365" t="s">
        <v>216</v>
      </c>
      <c r="I64" s="365" t="s">
        <v>216</v>
      </c>
      <c r="J64" s="322"/>
      <c r="K64" s="178" t="s">
        <v>216</v>
      </c>
      <c r="L64" s="178" t="s">
        <v>216</v>
      </c>
      <c r="N64" s="186">
        <f t="shared" si="0"/>
        <v>0</v>
      </c>
      <c r="O64" s="186">
        <f t="shared" si="0"/>
        <v>0</v>
      </c>
      <c r="P64" s="186">
        <f t="shared" si="1"/>
        <v>100</v>
      </c>
      <c r="Q64" s="186">
        <f t="shared" si="1"/>
        <v>100</v>
      </c>
    </row>
    <row r="65" spans="1:17" ht="18" hidden="1">
      <c r="A65" s="343" t="s">
        <v>174</v>
      </c>
      <c r="B65" s="343"/>
      <c r="C65" s="356" t="s">
        <v>190</v>
      </c>
      <c r="D65" s="356" t="s">
        <v>159</v>
      </c>
      <c r="E65" s="356" t="s">
        <v>170</v>
      </c>
      <c r="F65" s="356" t="s">
        <v>534</v>
      </c>
      <c r="G65" s="356" t="s">
        <v>162</v>
      </c>
      <c r="H65" s="366">
        <v>132.1</v>
      </c>
      <c r="I65" s="366">
        <v>132.1</v>
      </c>
      <c r="J65" s="322"/>
      <c r="K65" s="181">
        <v>132.1</v>
      </c>
      <c r="L65" s="181">
        <v>132.1</v>
      </c>
      <c r="N65" s="186">
        <f t="shared" si="0"/>
        <v>0</v>
      </c>
      <c r="O65" s="186">
        <f t="shared" si="0"/>
        <v>0</v>
      </c>
      <c r="P65" s="186">
        <f t="shared" si="1"/>
        <v>100</v>
      </c>
      <c r="Q65" s="186">
        <f t="shared" si="1"/>
        <v>100</v>
      </c>
    </row>
    <row r="66" spans="1:17" ht="18" hidden="1">
      <c r="A66" s="343" t="s">
        <v>175</v>
      </c>
      <c r="B66" s="343"/>
      <c r="C66" s="356" t="s">
        <v>190</v>
      </c>
      <c r="D66" s="356" t="s">
        <v>159</v>
      </c>
      <c r="E66" s="356" t="s">
        <v>170</v>
      </c>
      <c r="F66" s="356" t="s">
        <v>534</v>
      </c>
      <c r="G66" s="356" t="s">
        <v>162</v>
      </c>
      <c r="H66" s="366">
        <v>41.5</v>
      </c>
      <c r="I66" s="366">
        <v>41.5</v>
      </c>
      <c r="J66" s="322"/>
      <c r="K66" s="181">
        <v>41.5</v>
      </c>
      <c r="L66" s="181">
        <v>41.5</v>
      </c>
      <c r="N66" s="186">
        <f t="shared" si="0"/>
        <v>0</v>
      </c>
      <c r="O66" s="186">
        <f t="shared" si="0"/>
        <v>0</v>
      </c>
      <c r="P66" s="186">
        <f t="shared" si="1"/>
        <v>100</v>
      </c>
      <c r="Q66" s="186">
        <f t="shared" si="1"/>
        <v>100</v>
      </c>
    </row>
    <row r="67" spans="1:17" ht="18" hidden="1">
      <c r="A67" s="343" t="s">
        <v>177</v>
      </c>
      <c r="B67" s="343"/>
      <c r="C67" s="356" t="s">
        <v>190</v>
      </c>
      <c r="D67" s="356" t="s">
        <v>159</v>
      </c>
      <c r="E67" s="356" t="s">
        <v>170</v>
      </c>
      <c r="F67" s="356" t="s">
        <v>534</v>
      </c>
      <c r="G67" s="356" t="s">
        <v>162</v>
      </c>
      <c r="H67" s="365" t="s">
        <v>217</v>
      </c>
      <c r="I67" s="365" t="s">
        <v>217</v>
      </c>
      <c r="J67" s="322"/>
      <c r="K67" s="178" t="s">
        <v>217</v>
      </c>
      <c r="L67" s="178" t="s">
        <v>217</v>
      </c>
      <c r="N67" s="186">
        <f t="shared" si="0"/>
        <v>0</v>
      </c>
      <c r="O67" s="186">
        <f t="shared" si="0"/>
        <v>0</v>
      </c>
      <c r="P67" s="186">
        <f t="shared" si="1"/>
        <v>100</v>
      </c>
      <c r="Q67" s="186">
        <f t="shared" si="1"/>
        <v>100</v>
      </c>
    </row>
    <row r="68" spans="1:17" ht="18" hidden="1">
      <c r="A68" s="367" t="s">
        <v>44</v>
      </c>
      <c r="B68" s="367"/>
      <c r="C68" s="356" t="s">
        <v>190</v>
      </c>
      <c r="D68" s="356" t="s">
        <v>159</v>
      </c>
      <c r="E68" s="356" t="s">
        <v>170</v>
      </c>
      <c r="F68" s="356" t="s">
        <v>534</v>
      </c>
      <c r="G68" s="356" t="s">
        <v>162</v>
      </c>
      <c r="H68" s="365" t="s">
        <v>218</v>
      </c>
      <c r="I68" s="365" t="s">
        <v>218</v>
      </c>
      <c r="J68" s="322"/>
      <c r="K68" s="178" t="s">
        <v>218</v>
      </c>
      <c r="L68" s="178" t="s">
        <v>218</v>
      </c>
      <c r="N68" s="186">
        <f t="shared" si="0"/>
        <v>0</v>
      </c>
      <c r="O68" s="186">
        <f t="shared" si="0"/>
        <v>0</v>
      </c>
      <c r="P68" s="186">
        <f t="shared" si="1"/>
        <v>100</v>
      </c>
      <c r="Q68" s="186">
        <f t="shared" si="1"/>
        <v>100</v>
      </c>
    </row>
    <row r="69" spans="1:17" ht="18" hidden="1">
      <c r="A69" s="367" t="s">
        <v>180</v>
      </c>
      <c r="B69" s="367"/>
      <c r="C69" s="356" t="s">
        <v>190</v>
      </c>
      <c r="D69" s="356" t="s">
        <v>159</v>
      </c>
      <c r="E69" s="356" t="s">
        <v>170</v>
      </c>
      <c r="F69" s="356" t="s">
        <v>534</v>
      </c>
      <c r="G69" s="356" t="s">
        <v>162</v>
      </c>
      <c r="H69" s="365" t="s">
        <v>218</v>
      </c>
      <c r="I69" s="365" t="s">
        <v>218</v>
      </c>
      <c r="J69" s="322"/>
      <c r="K69" s="178" t="s">
        <v>218</v>
      </c>
      <c r="L69" s="178" t="s">
        <v>218</v>
      </c>
      <c r="N69" s="186">
        <f t="shared" si="0"/>
        <v>0</v>
      </c>
      <c r="O69" s="186">
        <f t="shared" si="0"/>
        <v>0</v>
      </c>
      <c r="P69" s="186">
        <f t="shared" si="1"/>
        <v>100</v>
      </c>
      <c r="Q69" s="186">
        <f t="shared" si="1"/>
        <v>100</v>
      </c>
    </row>
    <row r="70" spans="1:17" ht="18" hidden="1">
      <c r="A70" s="342" t="s">
        <v>181</v>
      </c>
      <c r="B70" s="342"/>
      <c r="C70" s="356" t="s">
        <v>190</v>
      </c>
      <c r="D70" s="356" t="s">
        <v>159</v>
      </c>
      <c r="E70" s="356" t="s">
        <v>170</v>
      </c>
      <c r="F70" s="356" t="s">
        <v>534</v>
      </c>
      <c r="G70" s="356" t="s">
        <v>162</v>
      </c>
      <c r="H70" s="365">
        <v>2</v>
      </c>
      <c r="I70" s="365">
        <v>2</v>
      </c>
      <c r="J70" s="322"/>
      <c r="K70" s="178">
        <v>2</v>
      </c>
      <c r="L70" s="178">
        <v>2</v>
      </c>
      <c r="N70" s="186">
        <f t="shared" si="0"/>
        <v>0</v>
      </c>
      <c r="O70" s="186">
        <f t="shared" si="0"/>
        <v>0</v>
      </c>
      <c r="P70" s="186">
        <f t="shared" si="1"/>
        <v>100</v>
      </c>
      <c r="Q70" s="186">
        <f t="shared" si="1"/>
        <v>100</v>
      </c>
    </row>
    <row r="71" spans="1:17" ht="18">
      <c r="A71" s="343" t="s">
        <v>154</v>
      </c>
      <c r="B71" s="343"/>
      <c r="C71" s="356" t="s">
        <v>190</v>
      </c>
      <c r="D71" s="356" t="s">
        <v>159</v>
      </c>
      <c r="E71" s="356" t="s">
        <v>170</v>
      </c>
      <c r="F71" s="356" t="s">
        <v>534</v>
      </c>
      <c r="G71" s="356" t="s">
        <v>155</v>
      </c>
      <c r="H71" s="368">
        <v>14</v>
      </c>
      <c r="I71" s="368">
        <v>1</v>
      </c>
      <c r="J71" s="322"/>
      <c r="K71" s="177">
        <v>10</v>
      </c>
      <c r="L71" s="177">
        <v>10</v>
      </c>
      <c r="N71" s="186">
        <f t="shared" si="0"/>
        <v>4</v>
      </c>
      <c r="O71" s="186">
        <f t="shared" si="0"/>
        <v>-9</v>
      </c>
      <c r="P71" s="186">
        <f t="shared" si="1"/>
        <v>140</v>
      </c>
      <c r="Q71" s="186">
        <f t="shared" si="1"/>
        <v>10</v>
      </c>
    </row>
    <row r="72" spans="1:17" ht="47.25" hidden="1">
      <c r="A72" s="362" t="s">
        <v>284</v>
      </c>
      <c r="B72" s="362"/>
      <c r="C72" s="356" t="s">
        <v>190</v>
      </c>
      <c r="D72" s="356" t="s">
        <v>159</v>
      </c>
      <c r="E72" s="356" t="s">
        <v>170</v>
      </c>
      <c r="F72" s="356" t="s">
        <v>285</v>
      </c>
      <c r="G72" s="356"/>
      <c r="H72" s="359">
        <f>H73+H74</f>
        <v>0</v>
      </c>
      <c r="I72" s="359">
        <f>I73+I74</f>
        <v>0</v>
      </c>
      <c r="J72" s="322"/>
      <c r="K72" s="177">
        <f>K73+K74</f>
        <v>0</v>
      </c>
      <c r="L72" s="177">
        <f>L73+L74</f>
        <v>0</v>
      </c>
      <c r="N72" s="186">
        <f t="shared" si="0"/>
        <v>0</v>
      </c>
      <c r="O72" s="186">
        <f t="shared" si="0"/>
        <v>0</v>
      </c>
      <c r="P72" s="186" t="e">
        <f t="shared" si="1"/>
        <v>#DIV/0!</v>
      </c>
      <c r="Q72" s="186" t="e">
        <f t="shared" si="1"/>
        <v>#DIV/0!</v>
      </c>
    </row>
    <row r="73" spans="1:17" ht="62.25" customHeight="1" hidden="1">
      <c r="A73" s="361" t="s">
        <v>151</v>
      </c>
      <c r="B73" s="361"/>
      <c r="C73" s="356" t="s">
        <v>190</v>
      </c>
      <c r="D73" s="356" t="s">
        <v>159</v>
      </c>
      <c r="E73" s="356" t="s">
        <v>170</v>
      </c>
      <c r="F73" s="356" t="s">
        <v>285</v>
      </c>
      <c r="G73" s="356" t="s">
        <v>152</v>
      </c>
      <c r="H73" s="360"/>
      <c r="I73" s="360"/>
      <c r="J73" s="322"/>
      <c r="K73" s="182"/>
      <c r="L73" s="182"/>
      <c r="N73" s="186">
        <f t="shared" si="0"/>
        <v>0</v>
      </c>
      <c r="O73" s="186">
        <f t="shared" si="0"/>
        <v>0</v>
      </c>
      <c r="P73" s="186" t="e">
        <f t="shared" si="1"/>
        <v>#DIV/0!</v>
      </c>
      <c r="Q73" s="186" t="e">
        <f t="shared" si="1"/>
        <v>#DIV/0!</v>
      </c>
    </row>
    <row r="74" spans="1:17" ht="33" customHeight="1" hidden="1">
      <c r="A74" s="342" t="s">
        <v>257</v>
      </c>
      <c r="B74" s="342"/>
      <c r="C74" s="356" t="s">
        <v>190</v>
      </c>
      <c r="D74" s="356" t="s">
        <v>159</v>
      </c>
      <c r="E74" s="356" t="s">
        <v>170</v>
      </c>
      <c r="F74" s="356" t="s">
        <v>285</v>
      </c>
      <c r="G74" s="356" t="s">
        <v>162</v>
      </c>
      <c r="H74" s="360"/>
      <c r="I74" s="360"/>
      <c r="J74" s="322"/>
      <c r="K74" s="182"/>
      <c r="L74" s="182"/>
      <c r="N74" s="186">
        <f t="shared" si="0"/>
        <v>0</v>
      </c>
      <c r="O74" s="186">
        <f t="shared" si="0"/>
        <v>0</v>
      </c>
      <c r="P74" s="186" t="e">
        <f t="shared" si="1"/>
        <v>#DIV/0!</v>
      </c>
      <c r="Q74" s="186" t="e">
        <f t="shared" si="1"/>
        <v>#DIV/0!</v>
      </c>
    </row>
    <row r="75" spans="1:17" ht="18">
      <c r="A75" s="344" t="s">
        <v>88</v>
      </c>
      <c r="B75" s="344"/>
      <c r="C75" s="355" t="s">
        <v>190</v>
      </c>
      <c r="D75" s="355" t="s">
        <v>159</v>
      </c>
      <c r="E75" s="355" t="s">
        <v>199</v>
      </c>
      <c r="F75" s="355"/>
      <c r="G75" s="355"/>
      <c r="H75" s="369">
        <f aca="true" t="shared" si="2" ref="H75:L77">H76</f>
        <v>227.68</v>
      </c>
      <c r="I75" s="369">
        <f t="shared" si="2"/>
        <v>0</v>
      </c>
      <c r="J75" s="322"/>
      <c r="K75" s="183">
        <f t="shared" si="2"/>
        <v>0</v>
      </c>
      <c r="L75" s="183">
        <f t="shared" si="2"/>
        <v>0</v>
      </c>
      <c r="N75" s="186">
        <f t="shared" si="0"/>
        <v>227.68</v>
      </c>
      <c r="O75" s="186">
        <f t="shared" si="0"/>
        <v>0</v>
      </c>
      <c r="P75" s="186" t="e">
        <f t="shared" si="1"/>
        <v>#DIV/0!</v>
      </c>
      <c r="Q75" s="186" t="e">
        <f t="shared" si="1"/>
        <v>#DIV/0!</v>
      </c>
    </row>
    <row r="76" spans="1:17" ht="47.25">
      <c r="A76" s="342" t="s">
        <v>537</v>
      </c>
      <c r="B76" s="342"/>
      <c r="C76" s="356" t="s">
        <v>190</v>
      </c>
      <c r="D76" s="356" t="s">
        <v>159</v>
      </c>
      <c r="E76" s="356" t="s">
        <v>199</v>
      </c>
      <c r="F76" s="356" t="s">
        <v>292</v>
      </c>
      <c r="G76" s="356"/>
      <c r="H76" s="363">
        <f t="shared" si="2"/>
        <v>227.68</v>
      </c>
      <c r="I76" s="363">
        <f t="shared" si="2"/>
        <v>0</v>
      </c>
      <c r="J76" s="322"/>
      <c r="K76" s="179">
        <f t="shared" si="2"/>
        <v>0</v>
      </c>
      <c r="L76" s="179">
        <f t="shared" si="2"/>
        <v>0</v>
      </c>
      <c r="N76" s="186">
        <f t="shared" si="0"/>
        <v>227.68</v>
      </c>
      <c r="O76" s="186">
        <f t="shared" si="0"/>
        <v>0</v>
      </c>
      <c r="P76" s="186" t="e">
        <f t="shared" si="1"/>
        <v>#DIV/0!</v>
      </c>
      <c r="Q76" s="186" t="e">
        <f t="shared" si="1"/>
        <v>#DIV/0!</v>
      </c>
    </row>
    <row r="77" spans="1:17" ht="31.5">
      <c r="A77" s="342" t="s">
        <v>538</v>
      </c>
      <c r="B77" s="342"/>
      <c r="C77" s="356" t="s">
        <v>190</v>
      </c>
      <c r="D77" s="356" t="s">
        <v>159</v>
      </c>
      <c r="E77" s="356" t="s">
        <v>199</v>
      </c>
      <c r="F77" s="356" t="s">
        <v>539</v>
      </c>
      <c r="G77" s="356"/>
      <c r="H77" s="363">
        <f t="shared" si="2"/>
        <v>227.68</v>
      </c>
      <c r="I77" s="363">
        <f t="shared" si="2"/>
        <v>0</v>
      </c>
      <c r="J77" s="322"/>
      <c r="K77" s="179">
        <f t="shared" si="2"/>
        <v>0</v>
      </c>
      <c r="L77" s="179">
        <f t="shared" si="2"/>
        <v>0</v>
      </c>
      <c r="N77" s="186">
        <f t="shared" si="0"/>
        <v>227.68</v>
      </c>
      <c r="O77" s="186">
        <f t="shared" si="0"/>
        <v>0</v>
      </c>
      <c r="P77" s="186" t="e">
        <f t="shared" si="1"/>
        <v>#DIV/0!</v>
      </c>
      <c r="Q77" s="186" t="e">
        <f t="shared" si="1"/>
        <v>#DIV/0!</v>
      </c>
    </row>
    <row r="78" spans="1:17" ht="18">
      <c r="A78" s="342" t="s">
        <v>610</v>
      </c>
      <c r="B78" s="342"/>
      <c r="C78" s="356" t="s">
        <v>190</v>
      </c>
      <c r="D78" s="356" t="s">
        <v>159</v>
      </c>
      <c r="E78" s="356" t="s">
        <v>199</v>
      </c>
      <c r="F78" s="356" t="s">
        <v>541</v>
      </c>
      <c r="G78" s="356"/>
      <c r="H78" s="363">
        <v>227.68</v>
      </c>
      <c r="I78" s="363"/>
      <c r="J78" s="322"/>
      <c r="K78" s="179"/>
      <c r="L78" s="179"/>
      <c r="N78" s="186">
        <f t="shared" si="0"/>
        <v>227.68</v>
      </c>
      <c r="O78" s="186">
        <f t="shared" si="0"/>
        <v>0</v>
      </c>
      <c r="P78" s="186" t="e">
        <f t="shared" si="1"/>
        <v>#DIV/0!</v>
      </c>
      <c r="Q78" s="186" t="e">
        <f t="shared" si="1"/>
        <v>#DIV/0!</v>
      </c>
    </row>
    <row r="79" spans="1:17" ht="31.5">
      <c r="A79" s="342" t="s">
        <v>542</v>
      </c>
      <c r="B79" s="342"/>
      <c r="C79" s="356" t="s">
        <v>190</v>
      </c>
      <c r="D79" s="356" t="s">
        <v>159</v>
      </c>
      <c r="E79" s="356" t="s">
        <v>199</v>
      </c>
      <c r="F79" s="356" t="s">
        <v>543</v>
      </c>
      <c r="G79" s="356"/>
      <c r="H79" s="363">
        <v>227.68</v>
      </c>
      <c r="I79" s="363"/>
      <c r="J79" s="322"/>
      <c r="K79" s="179"/>
      <c r="L79" s="179"/>
      <c r="N79" s="186"/>
      <c r="O79" s="186"/>
      <c r="P79" s="186"/>
      <c r="Q79" s="186"/>
    </row>
    <row r="80" spans="1:17" ht="18">
      <c r="A80" s="343" t="s">
        <v>154</v>
      </c>
      <c r="B80" s="342"/>
      <c r="C80" s="356" t="s">
        <v>190</v>
      </c>
      <c r="D80" s="356" t="s">
        <v>159</v>
      </c>
      <c r="E80" s="356" t="s">
        <v>199</v>
      </c>
      <c r="F80" s="356" t="s">
        <v>543</v>
      </c>
      <c r="G80" s="356" t="s">
        <v>155</v>
      </c>
      <c r="H80" s="363">
        <v>227.68</v>
      </c>
      <c r="I80" s="363"/>
      <c r="J80" s="322"/>
      <c r="K80" s="179"/>
      <c r="L80" s="179"/>
      <c r="N80" s="186"/>
      <c r="O80" s="186"/>
      <c r="P80" s="186"/>
      <c r="Q80" s="186"/>
    </row>
    <row r="81" spans="1:17" s="9" customFormat="1" ht="18">
      <c r="A81" s="344" t="s">
        <v>185</v>
      </c>
      <c r="B81" s="344"/>
      <c r="C81" s="355" t="s">
        <v>190</v>
      </c>
      <c r="D81" s="355" t="s">
        <v>159</v>
      </c>
      <c r="E81" s="355" t="s">
        <v>183</v>
      </c>
      <c r="F81" s="355"/>
      <c r="G81" s="355"/>
      <c r="H81" s="364">
        <f>H82</f>
        <v>10</v>
      </c>
      <c r="I81" s="364">
        <f>I82</f>
        <v>1</v>
      </c>
      <c r="J81" s="324"/>
      <c r="K81" s="180">
        <f>K82</f>
        <v>1</v>
      </c>
      <c r="L81" s="180">
        <f>L82</f>
        <v>1</v>
      </c>
      <c r="N81" s="186">
        <f t="shared" si="0"/>
        <v>9</v>
      </c>
      <c r="O81" s="186">
        <f t="shared" si="0"/>
        <v>0</v>
      </c>
      <c r="P81" s="186">
        <f t="shared" si="1"/>
        <v>1000</v>
      </c>
      <c r="Q81" s="186">
        <f t="shared" si="1"/>
        <v>100</v>
      </c>
    </row>
    <row r="82" spans="1:17" ht="33" customHeight="1">
      <c r="A82" s="340" t="s">
        <v>544</v>
      </c>
      <c r="B82" s="343"/>
      <c r="C82" s="356" t="s">
        <v>190</v>
      </c>
      <c r="D82" s="356" t="s">
        <v>159</v>
      </c>
      <c r="E82" s="356" t="s">
        <v>183</v>
      </c>
      <c r="F82" s="356" t="s">
        <v>353</v>
      </c>
      <c r="G82" s="356"/>
      <c r="H82" s="363">
        <f>H83</f>
        <v>10</v>
      </c>
      <c r="I82" s="363">
        <f>I83</f>
        <v>1</v>
      </c>
      <c r="J82" s="322"/>
      <c r="K82" s="179">
        <f>K83</f>
        <v>1</v>
      </c>
      <c r="L82" s="179">
        <f>L83</f>
        <v>1</v>
      </c>
      <c r="N82" s="186">
        <f t="shared" si="0"/>
        <v>9</v>
      </c>
      <c r="O82" s="186">
        <f t="shared" si="0"/>
        <v>0</v>
      </c>
      <c r="P82" s="186">
        <f t="shared" si="1"/>
        <v>1000</v>
      </c>
      <c r="Q82" s="186">
        <f t="shared" si="1"/>
        <v>100</v>
      </c>
    </row>
    <row r="83" spans="1:17" ht="18">
      <c r="A83" s="342" t="s">
        <v>189</v>
      </c>
      <c r="B83" s="342"/>
      <c r="C83" s="356" t="s">
        <v>190</v>
      </c>
      <c r="D83" s="356" t="s">
        <v>159</v>
      </c>
      <c r="E83" s="356" t="s">
        <v>183</v>
      </c>
      <c r="F83" s="356" t="s">
        <v>545</v>
      </c>
      <c r="G83" s="356"/>
      <c r="H83" s="359">
        <f>H85</f>
        <v>10</v>
      </c>
      <c r="I83" s="359">
        <f>I85</f>
        <v>1</v>
      </c>
      <c r="J83" s="322"/>
      <c r="K83" s="177">
        <f>K85</f>
        <v>1</v>
      </c>
      <c r="L83" s="177">
        <f>L85</f>
        <v>1</v>
      </c>
      <c r="N83" s="186">
        <f t="shared" si="0"/>
        <v>9</v>
      </c>
      <c r="O83" s="186">
        <f t="shared" si="0"/>
        <v>0</v>
      </c>
      <c r="P83" s="186">
        <f t="shared" si="1"/>
        <v>1000</v>
      </c>
      <c r="Q83" s="186">
        <f t="shared" si="1"/>
        <v>100</v>
      </c>
    </row>
    <row r="84" spans="1:17" ht="18">
      <c r="A84" s="342" t="s">
        <v>546</v>
      </c>
      <c r="B84" s="342"/>
      <c r="C84" s="356" t="s">
        <v>190</v>
      </c>
      <c r="D84" s="356" t="s">
        <v>159</v>
      </c>
      <c r="E84" s="356" t="s">
        <v>183</v>
      </c>
      <c r="F84" s="356" t="s">
        <v>547</v>
      </c>
      <c r="G84" s="356"/>
      <c r="H84" s="359">
        <f>H85</f>
        <v>10</v>
      </c>
      <c r="I84" s="359">
        <f>I85</f>
        <v>1</v>
      </c>
      <c r="J84" s="322"/>
      <c r="K84" s="177">
        <f>K85</f>
        <v>1</v>
      </c>
      <c r="L84" s="177">
        <f>L85</f>
        <v>1</v>
      </c>
      <c r="N84" s="186">
        <f t="shared" si="0"/>
        <v>9</v>
      </c>
      <c r="O84" s="186">
        <f t="shared" si="0"/>
        <v>0</v>
      </c>
      <c r="P84" s="186">
        <f t="shared" si="1"/>
        <v>1000</v>
      </c>
      <c r="Q84" s="186">
        <f t="shared" si="1"/>
        <v>100</v>
      </c>
    </row>
    <row r="85" spans="1:17" ht="18">
      <c r="A85" s="342" t="s">
        <v>154</v>
      </c>
      <c r="B85" s="342"/>
      <c r="C85" s="356" t="s">
        <v>190</v>
      </c>
      <c r="D85" s="356" t="s">
        <v>159</v>
      </c>
      <c r="E85" s="356" t="s">
        <v>183</v>
      </c>
      <c r="F85" s="356" t="s">
        <v>547</v>
      </c>
      <c r="G85" s="356" t="s">
        <v>155</v>
      </c>
      <c r="H85" s="363">
        <v>10</v>
      </c>
      <c r="I85" s="363">
        <v>1</v>
      </c>
      <c r="J85" s="322"/>
      <c r="K85" s="179">
        <v>1</v>
      </c>
      <c r="L85" s="179">
        <v>1</v>
      </c>
      <c r="N85" s="186">
        <f t="shared" si="0"/>
        <v>9</v>
      </c>
      <c r="O85" s="186">
        <f t="shared" si="0"/>
        <v>0</v>
      </c>
      <c r="P85" s="186">
        <f t="shared" si="1"/>
        <v>1000</v>
      </c>
      <c r="Q85" s="186">
        <f t="shared" si="1"/>
        <v>100</v>
      </c>
    </row>
    <row r="86" spans="1:17" s="9" customFormat="1" ht="17.25" customHeight="1">
      <c r="A86" s="358" t="s">
        <v>35</v>
      </c>
      <c r="B86" s="358"/>
      <c r="C86" s="355" t="s">
        <v>190</v>
      </c>
      <c r="D86" s="355" t="s">
        <v>159</v>
      </c>
      <c r="E86" s="355" t="s">
        <v>64</v>
      </c>
      <c r="F86" s="355"/>
      <c r="G86" s="355"/>
      <c r="H86" s="364">
        <f>H91+H87+H97</f>
        <v>3</v>
      </c>
      <c r="I86" s="364">
        <f>I91+I87</f>
        <v>3.7</v>
      </c>
      <c r="J86" s="324"/>
      <c r="K86" s="180">
        <f>K91+K87</f>
        <v>3.6</v>
      </c>
      <c r="L86" s="180">
        <f>L91+L87</f>
        <v>3.6</v>
      </c>
      <c r="N86" s="186">
        <f t="shared" si="0"/>
        <v>-0.6000000000000001</v>
      </c>
      <c r="O86" s="186">
        <f t="shared" si="0"/>
        <v>0.10000000000000009</v>
      </c>
      <c r="P86" s="186">
        <f t="shared" si="1"/>
        <v>83.33333333333333</v>
      </c>
      <c r="Q86" s="186">
        <f t="shared" si="1"/>
        <v>102.77777777777779</v>
      </c>
    </row>
    <row r="87" spans="1:17" s="9" customFormat="1" ht="57" customHeight="1" hidden="1">
      <c r="A87" s="344" t="s">
        <v>43</v>
      </c>
      <c r="B87" s="344"/>
      <c r="C87" s="355" t="s">
        <v>190</v>
      </c>
      <c r="D87" s="355" t="s">
        <v>159</v>
      </c>
      <c r="E87" s="355" t="s">
        <v>64</v>
      </c>
      <c r="F87" s="355" t="s">
        <v>355</v>
      </c>
      <c r="G87" s="355"/>
      <c r="H87" s="364">
        <f>H89</f>
        <v>0</v>
      </c>
      <c r="I87" s="364">
        <f>I89</f>
        <v>0.7</v>
      </c>
      <c r="J87" s="324"/>
      <c r="K87" s="180">
        <f>K89</f>
        <v>0.6</v>
      </c>
      <c r="L87" s="180">
        <f>L89</f>
        <v>0.6</v>
      </c>
      <c r="N87" s="186">
        <f t="shared" si="0"/>
        <v>-0.6</v>
      </c>
      <c r="O87" s="186">
        <f t="shared" si="0"/>
        <v>0.09999999999999998</v>
      </c>
      <c r="P87" s="186">
        <f t="shared" si="1"/>
        <v>0</v>
      </c>
      <c r="Q87" s="186">
        <f t="shared" si="1"/>
        <v>116.66666666666667</v>
      </c>
    </row>
    <row r="88" spans="1:17" s="9" customFormat="1" ht="32.25" customHeight="1" hidden="1">
      <c r="A88" s="343" t="s">
        <v>354</v>
      </c>
      <c r="B88" s="343"/>
      <c r="C88" s="356" t="s">
        <v>190</v>
      </c>
      <c r="D88" s="356" t="s">
        <v>159</v>
      </c>
      <c r="E88" s="356" t="s">
        <v>64</v>
      </c>
      <c r="F88" s="356" t="s">
        <v>356</v>
      </c>
      <c r="G88" s="356"/>
      <c r="H88" s="363">
        <f>H89</f>
        <v>0</v>
      </c>
      <c r="I88" s="363">
        <f>I89</f>
        <v>0.7</v>
      </c>
      <c r="J88" s="324"/>
      <c r="K88" s="180">
        <f>K89</f>
        <v>0.6</v>
      </c>
      <c r="L88" s="180">
        <f>L89</f>
        <v>0.6</v>
      </c>
      <c r="N88" s="186">
        <f t="shared" si="0"/>
        <v>-0.6</v>
      </c>
      <c r="O88" s="186">
        <f t="shared" si="0"/>
        <v>0.09999999999999998</v>
      </c>
      <c r="P88" s="186">
        <f t="shared" si="1"/>
        <v>0</v>
      </c>
      <c r="Q88" s="186">
        <f t="shared" si="1"/>
        <v>116.66666666666667</v>
      </c>
    </row>
    <row r="89" spans="1:17" s="9" customFormat="1" ht="78.75" hidden="1">
      <c r="A89" s="93" t="s">
        <v>256</v>
      </c>
      <c r="B89" s="93"/>
      <c r="C89" s="356" t="s">
        <v>190</v>
      </c>
      <c r="D89" s="356" t="s">
        <v>159</v>
      </c>
      <c r="E89" s="356" t="s">
        <v>64</v>
      </c>
      <c r="F89" s="356" t="s">
        <v>357</v>
      </c>
      <c r="G89" s="355"/>
      <c r="H89" s="363">
        <f>H90</f>
        <v>0</v>
      </c>
      <c r="I89" s="363">
        <f>I90</f>
        <v>0.7</v>
      </c>
      <c r="J89" s="324"/>
      <c r="K89" s="180">
        <f>K90</f>
        <v>0.6</v>
      </c>
      <c r="L89" s="180">
        <f>L90</f>
        <v>0.6</v>
      </c>
      <c r="N89" s="186">
        <f t="shared" si="0"/>
        <v>-0.6</v>
      </c>
      <c r="O89" s="186">
        <f t="shared" si="0"/>
        <v>0.09999999999999998</v>
      </c>
      <c r="P89" s="186">
        <f t="shared" si="1"/>
        <v>0</v>
      </c>
      <c r="Q89" s="186">
        <f t="shared" si="1"/>
        <v>116.66666666666667</v>
      </c>
    </row>
    <row r="90" spans="1:17" s="9" customFormat="1" ht="31.5" hidden="1">
      <c r="A90" s="342" t="s">
        <v>257</v>
      </c>
      <c r="B90" s="342"/>
      <c r="C90" s="356" t="s">
        <v>190</v>
      </c>
      <c r="D90" s="356" t="s">
        <v>159</v>
      </c>
      <c r="E90" s="356" t="s">
        <v>64</v>
      </c>
      <c r="F90" s="356" t="s">
        <v>357</v>
      </c>
      <c r="G90" s="356" t="s">
        <v>162</v>
      </c>
      <c r="H90" s="363">
        <v>0</v>
      </c>
      <c r="I90" s="363">
        <v>0.7</v>
      </c>
      <c r="J90" s="324"/>
      <c r="K90" s="179">
        <v>0.6</v>
      </c>
      <c r="L90" s="179">
        <v>0.6</v>
      </c>
      <c r="N90" s="186">
        <f t="shared" si="0"/>
        <v>-0.6</v>
      </c>
      <c r="O90" s="186">
        <f t="shared" si="0"/>
        <v>0.09999999999999998</v>
      </c>
      <c r="P90" s="186">
        <f t="shared" si="1"/>
        <v>0</v>
      </c>
      <c r="Q90" s="186">
        <f t="shared" si="1"/>
        <v>116.66666666666667</v>
      </c>
    </row>
    <row r="91" spans="1:17" s="9" customFormat="1" ht="34.5" customHeight="1" hidden="1">
      <c r="A91" s="344" t="s">
        <v>45</v>
      </c>
      <c r="B91" s="344"/>
      <c r="C91" s="355" t="s">
        <v>190</v>
      </c>
      <c r="D91" s="355" t="s">
        <v>159</v>
      </c>
      <c r="E91" s="355" t="s">
        <v>64</v>
      </c>
      <c r="F91" s="355" t="s">
        <v>319</v>
      </c>
      <c r="G91" s="355"/>
      <c r="H91" s="364">
        <f>H92</f>
        <v>0</v>
      </c>
      <c r="I91" s="364">
        <f>I92+I97</f>
        <v>3</v>
      </c>
      <c r="J91" s="324"/>
      <c r="K91" s="180">
        <f>K92+K97</f>
        <v>3</v>
      </c>
      <c r="L91" s="180">
        <f>L92+L97</f>
        <v>3</v>
      </c>
      <c r="N91" s="186">
        <f t="shared" si="0"/>
        <v>-3</v>
      </c>
      <c r="O91" s="186">
        <f t="shared" si="0"/>
        <v>0</v>
      </c>
      <c r="P91" s="186">
        <f t="shared" si="1"/>
        <v>0</v>
      </c>
      <c r="Q91" s="186">
        <f t="shared" si="1"/>
        <v>100</v>
      </c>
    </row>
    <row r="92" spans="1:17" s="9" customFormat="1" ht="47.25" hidden="1">
      <c r="A92" s="344" t="s">
        <v>47</v>
      </c>
      <c r="B92" s="344"/>
      <c r="C92" s="355" t="s">
        <v>190</v>
      </c>
      <c r="D92" s="355" t="s">
        <v>159</v>
      </c>
      <c r="E92" s="355" t="s">
        <v>64</v>
      </c>
      <c r="F92" s="355" t="s">
        <v>69</v>
      </c>
      <c r="G92" s="355"/>
      <c r="H92" s="364">
        <f>H93</f>
        <v>0</v>
      </c>
      <c r="I92" s="364">
        <f>I93</f>
        <v>0</v>
      </c>
      <c r="J92" s="324"/>
      <c r="K92" s="180">
        <f>K93</f>
        <v>0</v>
      </c>
      <c r="L92" s="180">
        <f>L93</f>
        <v>0</v>
      </c>
      <c r="N92" s="186">
        <f t="shared" si="0"/>
        <v>0</v>
      </c>
      <c r="O92" s="186">
        <f t="shared" si="0"/>
        <v>0</v>
      </c>
      <c r="P92" s="186" t="e">
        <f t="shared" si="1"/>
        <v>#DIV/0!</v>
      </c>
      <c r="Q92" s="186" t="e">
        <f t="shared" si="1"/>
        <v>#DIV/0!</v>
      </c>
    </row>
    <row r="93" spans="1:17" ht="31.5" hidden="1">
      <c r="A93" s="342" t="s">
        <v>153</v>
      </c>
      <c r="B93" s="342"/>
      <c r="C93" s="356" t="s">
        <v>190</v>
      </c>
      <c r="D93" s="356" t="s">
        <v>159</v>
      </c>
      <c r="E93" s="356" t="s">
        <v>64</v>
      </c>
      <c r="F93" s="356" t="s">
        <v>69</v>
      </c>
      <c r="G93" s="356" t="s">
        <v>162</v>
      </c>
      <c r="H93" s="363">
        <v>0</v>
      </c>
      <c r="I93" s="363"/>
      <c r="J93" s="322"/>
      <c r="K93" s="179"/>
      <c r="L93" s="179"/>
      <c r="N93" s="186">
        <f t="shared" si="0"/>
        <v>0</v>
      </c>
      <c r="O93" s="186">
        <f t="shared" si="0"/>
        <v>0</v>
      </c>
      <c r="P93" s="186" t="e">
        <f t="shared" si="1"/>
        <v>#DIV/0!</v>
      </c>
      <c r="Q93" s="186" t="e">
        <f t="shared" si="1"/>
        <v>#DIV/0!</v>
      </c>
    </row>
    <row r="94" spans="1:17" ht="18" hidden="1">
      <c r="A94" s="342" t="s">
        <v>42</v>
      </c>
      <c r="B94" s="342"/>
      <c r="C94" s="356" t="s">
        <v>190</v>
      </c>
      <c r="D94" s="356" t="s">
        <v>159</v>
      </c>
      <c r="E94" s="356" t="s">
        <v>64</v>
      </c>
      <c r="F94" s="356" t="s">
        <v>48</v>
      </c>
      <c r="G94" s="356" t="s">
        <v>162</v>
      </c>
      <c r="H94" s="363"/>
      <c r="I94" s="363"/>
      <c r="J94" s="322"/>
      <c r="K94" s="179"/>
      <c r="L94" s="179"/>
      <c r="N94" s="186">
        <f t="shared" si="0"/>
        <v>0</v>
      </c>
      <c r="O94" s="186">
        <f t="shared" si="0"/>
        <v>0</v>
      </c>
      <c r="P94" s="186" t="e">
        <f t="shared" si="1"/>
        <v>#DIV/0!</v>
      </c>
      <c r="Q94" s="186" t="e">
        <f t="shared" si="1"/>
        <v>#DIV/0!</v>
      </c>
    </row>
    <row r="95" spans="1:17" ht="18" hidden="1">
      <c r="A95" s="342" t="s">
        <v>172</v>
      </c>
      <c r="B95" s="342"/>
      <c r="C95" s="356" t="s">
        <v>190</v>
      </c>
      <c r="D95" s="356" t="s">
        <v>159</v>
      </c>
      <c r="E95" s="356" t="s">
        <v>64</v>
      </c>
      <c r="F95" s="356" t="s">
        <v>48</v>
      </c>
      <c r="G95" s="356" t="s">
        <v>162</v>
      </c>
      <c r="H95" s="363"/>
      <c r="I95" s="363"/>
      <c r="J95" s="322"/>
      <c r="K95" s="179"/>
      <c r="L95" s="179"/>
      <c r="N95" s="186">
        <f t="shared" si="0"/>
        <v>0</v>
      </c>
      <c r="O95" s="186">
        <f t="shared" si="0"/>
        <v>0</v>
      </c>
      <c r="P95" s="186" t="e">
        <f t="shared" si="1"/>
        <v>#DIV/0!</v>
      </c>
      <c r="Q95" s="186" t="e">
        <f t="shared" si="1"/>
        <v>#DIV/0!</v>
      </c>
    </row>
    <row r="96" spans="1:17" ht="18" hidden="1">
      <c r="A96" s="342" t="s">
        <v>177</v>
      </c>
      <c r="B96" s="342"/>
      <c r="C96" s="356" t="s">
        <v>190</v>
      </c>
      <c r="D96" s="356" t="s">
        <v>159</v>
      </c>
      <c r="E96" s="356" t="s">
        <v>64</v>
      </c>
      <c r="F96" s="356" t="s">
        <v>48</v>
      </c>
      <c r="G96" s="356" t="s">
        <v>162</v>
      </c>
      <c r="H96" s="363"/>
      <c r="I96" s="363"/>
      <c r="J96" s="322"/>
      <c r="K96" s="179"/>
      <c r="L96" s="179"/>
      <c r="N96" s="186">
        <f t="shared" si="0"/>
        <v>0</v>
      </c>
      <c r="O96" s="186">
        <f t="shared" si="0"/>
        <v>0</v>
      </c>
      <c r="P96" s="186" t="e">
        <f t="shared" si="1"/>
        <v>#DIV/0!</v>
      </c>
      <c r="Q96" s="186" t="e">
        <f t="shared" si="1"/>
        <v>#DIV/0!</v>
      </c>
    </row>
    <row r="97" spans="1:17" s="9" customFormat="1" ht="18" customHeight="1">
      <c r="A97" s="344" t="s">
        <v>548</v>
      </c>
      <c r="B97" s="344"/>
      <c r="C97" s="355" t="s">
        <v>190</v>
      </c>
      <c r="D97" s="355" t="s">
        <v>159</v>
      </c>
      <c r="E97" s="355" t="s">
        <v>64</v>
      </c>
      <c r="F97" s="355" t="s">
        <v>320</v>
      </c>
      <c r="G97" s="355"/>
      <c r="H97" s="364">
        <f>H98</f>
        <v>3</v>
      </c>
      <c r="I97" s="364">
        <f>I98</f>
        <v>3</v>
      </c>
      <c r="J97" s="324"/>
      <c r="K97" s="180">
        <f>K98</f>
        <v>3</v>
      </c>
      <c r="L97" s="180">
        <f>L98</f>
        <v>3</v>
      </c>
      <c r="N97" s="186">
        <f t="shared" si="0"/>
        <v>0</v>
      </c>
      <c r="O97" s="186">
        <f t="shared" si="0"/>
        <v>0</v>
      </c>
      <c r="P97" s="186">
        <f t="shared" si="1"/>
        <v>100</v>
      </c>
      <c r="Q97" s="186">
        <f t="shared" si="1"/>
        <v>100</v>
      </c>
    </row>
    <row r="98" spans="1:17" ht="21" customHeight="1">
      <c r="A98" s="342" t="s">
        <v>49</v>
      </c>
      <c r="B98" s="342"/>
      <c r="C98" s="356" t="s">
        <v>190</v>
      </c>
      <c r="D98" s="356" t="s">
        <v>159</v>
      </c>
      <c r="E98" s="356" t="s">
        <v>64</v>
      </c>
      <c r="F98" s="356" t="s">
        <v>550</v>
      </c>
      <c r="G98" s="356"/>
      <c r="H98" s="363">
        <f>H100+H104</f>
        <v>3</v>
      </c>
      <c r="I98" s="363">
        <f>I100+I104</f>
        <v>3</v>
      </c>
      <c r="J98" s="322"/>
      <c r="K98" s="179">
        <f>K100+K104</f>
        <v>3</v>
      </c>
      <c r="L98" s="179">
        <f>L100+L104</f>
        <v>3</v>
      </c>
      <c r="N98" s="186">
        <f t="shared" si="0"/>
        <v>0</v>
      </c>
      <c r="O98" s="186">
        <f t="shared" si="0"/>
        <v>0</v>
      </c>
      <c r="P98" s="186">
        <f t="shared" si="1"/>
        <v>100</v>
      </c>
      <c r="Q98" s="186">
        <f t="shared" si="1"/>
        <v>100</v>
      </c>
    </row>
    <row r="99" spans="1:17" ht="30" customHeight="1">
      <c r="A99" s="370" t="s">
        <v>549</v>
      </c>
      <c r="B99" s="342"/>
      <c r="C99" s="356" t="s">
        <v>190</v>
      </c>
      <c r="D99" s="356" t="s">
        <v>159</v>
      </c>
      <c r="E99" s="356" t="s">
        <v>64</v>
      </c>
      <c r="F99" s="356" t="s">
        <v>551</v>
      </c>
      <c r="G99" s="356"/>
      <c r="H99" s="363">
        <f>H104</f>
        <v>3</v>
      </c>
      <c r="I99" s="363">
        <f>I104</f>
        <v>3</v>
      </c>
      <c r="J99" s="322"/>
      <c r="K99" s="179">
        <f>K104</f>
        <v>3</v>
      </c>
      <c r="L99" s="179">
        <f>L104</f>
        <v>3</v>
      </c>
      <c r="N99" s="186">
        <f t="shared" si="0"/>
        <v>0</v>
      </c>
      <c r="O99" s="186">
        <f t="shared" si="0"/>
        <v>0</v>
      </c>
      <c r="P99" s="186">
        <f t="shared" si="1"/>
        <v>100</v>
      </c>
      <c r="Q99" s="186">
        <f t="shared" si="1"/>
        <v>100</v>
      </c>
    </row>
    <row r="100" spans="1:17" ht="31.5" hidden="1">
      <c r="A100" s="371" t="s">
        <v>153</v>
      </c>
      <c r="B100" s="343"/>
      <c r="C100" s="356" t="s">
        <v>190</v>
      </c>
      <c r="D100" s="356" t="s">
        <v>159</v>
      </c>
      <c r="E100" s="356" t="s">
        <v>64</v>
      </c>
      <c r="F100" s="356" t="s">
        <v>201</v>
      </c>
      <c r="G100" s="356" t="s">
        <v>162</v>
      </c>
      <c r="H100" s="359"/>
      <c r="I100" s="359"/>
      <c r="J100" s="322"/>
      <c r="K100" s="177"/>
      <c r="L100" s="177"/>
      <c r="N100" s="186">
        <f t="shared" si="0"/>
        <v>0</v>
      </c>
      <c r="O100" s="186">
        <f t="shared" si="0"/>
        <v>0</v>
      </c>
      <c r="P100" s="186" t="e">
        <f t="shared" si="1"/>
        <v>#DIV/0!</v>
      </c>
      <c r="Q100" s="186" t="e">
        <f t="shared" si="1"/>
        <v>#DIV/0!</v>
      </c>
    </row>
    <row r="101" spans="1:17" ht="18" hidden="1">
      <c r="A101" s="371" t="s">
        <v>42</v>
      </c>
      <c r="B101" s="343"/>
      <c r="C101" s="356" t="s">
        <v>190</v>
      </c>
      <c r="D101" s="356" t="s">
        <v>159</v>
      </c>
      <c r="E101" s="356" t="s">
        <v>64</v>
      </c>
      <c r="F101" s="356" t="s">
        <v>201</v>
      </c>
      <c r="G101" s="356" t="s">
        <v>162</v>
      </c>
      <c r="H101" s="363">
        <v>45</v>
      </c>
      <c r="I101" s="363">
        <v>45</v>
      </c>
      <c r="J101" s="322"/>
      <c r="K101" s="179">
        <v>45</v>
      </c>
      <c r="L101" s="179">
        <v>45</v>
      </c>
      <c r="N101" s="186">
        <f t="shared" si="0"/>
        <v>0</v>
      </c>
      <c r="O101" s="186">
        <f t="shared" si="0"/>
        <v>0</v>
      </c>
      <c r="P101" s="186">
        <f t="shared" si="1"/>
        <v>100</v>
      </c>
      <c r="Q101" s="186">
        <f t="shared" si="1"/>
        <v>100</v>
      </c>
    </row>
    <row r="102" spans="1:17" ht="18" hidden="1">
      <c r="A102" s="370" t="s">
        <v>172</v>
      </c>
      <c r="B102" s="342"/>
      <c r="C102" s="356" t="s">
        <v>190</v>
      </c>
      <c r="D102" s="356" t="s">
        <v>159</v>
      </c>
      <c r="E102" s="356" t="s">
        <v>64</v>
      </c>
      <c r="F102" s="356" t="s">
        <v>201</v>
      </c>
      <c r="G102" s="356" t="s">
        <v>162</v>
      </c>
      <c r="H102" s="363">
        <v>45</v>
      </c>
      <c r="I102" s="363">
        <v>45</v>
      </c>
      <c r="J102" s="322"/>
      <c r="K102" s="179">
        <v>45</v>
      </c>
      <c r="L102" s="179">
        <v>45</v>
      </c>
      <c r="N102" s="186">
        <f t="shared" si="0"/>
        <v>0</v>
      </c>
      <c r="O102" s="186">
        <f t="shared" si="0"/>
        <v>0</v>
      </c>
      <c r="P102" s="186">
        <f t="shared" si="1"/>
        <v>100</v>
      </c>
      <c r="Q102" s="186">
        <f t="shared" si="1"/>
        <v>100</v>
      </c>
    </row>
    <row r="103" spans="1:17" ht="18" hidden="1">
      <c r="A103" s="372" t="s">
        <v>177</v>
      </c>
      <c r="B103" s="345"/>
      <c r="C103" s="356" t="s">
        <v>190</v>
      </c>
      <c r="D103" s="356" t="s">
        <v>159</v>
      </c>
      <c r="E103" s="356" t="s">
        <v>64</v>
      </c>
      <c r="F103" s="356" t="s">
        <v>201</v>
      </c>
      <c r="G103" s="356" t="s">
        <v>162</v>
      </c>
      <c r="H103" s="363">
        <v>45</v>
      </c>
      <c r="I103" s="363">
        <v>45</v>
      </c>
      <c r="J103" s="322"/>
      <c r="K103" s="179">
        <v>45</v>
      </c>
      <c r="L103" s="179">
        <v>45</v>
      </c>
      <c r="N103" s="186">
        <f t="shared" si="0"/>
        <v>0</v>
      </c>
      <c r="O103" s="186">
        <f t="shared" si="0"/>
        <v>0</v>
      </c>
      <c r="P103" s="186">
        <f t="shared" si="1"/>
        <v>100</v>
      </c>
      <c r="Q103" s="186">
        <f t="shared" si="1"/>
        <v>100</v>
      </c>
    </row>
    <row r="104" spans="1:17" ht="18" customHeight="1">
      <c r="A104" s="370" t="s">
        <v>154</v>
      </c>
      <c r="B104" s="342"/>
      <c r="C104" s="356" t="s">
        <v>190</v>
      </c>
      <c r="D104" s="356" t="s">
        <v>159</v>
      </c>
      <c r="E104" s="356" t="s">
        <v>64</v>
      </c>
      <c r="F104" s="356" t="s">
        <v>551</v>
      </c>
      <c r="G104" s="356" t="s">
        <v>155</v>
      </c>
      <c r="H104" s="363">
        <v>3</v>
      </c>
      <c r="I104" s="363">
        <v>3</v>
      </c>
      <c r="J104" s="322"/>
      <c r="K104" s="179">
        <v>3</v>
      </c>
      <c r="L104" s="179">
        <v>3</v>
      </c>
      <c r="N104" s="186">
        <f t="shared" si="0"/>
        <v>0</v>
      </c>
      <c r="O104" s="186">
        <f t="shared" si="0"/>
        <v>0</v>
      </c>
      <c r="P104" s="186">
        <f t="shared" si="1"/>
        <v>100</v>
      </c>
      <c r="Q104" s="186">
        <f t="shared" si="1"/>
        <v>100</v>
      </c>
    </row>
    <row r="105" spans="1:17" ht="18" hidden="1">
      <c r="A105" s="345" t="s">
        <v>42</v>
      </c>
      <c r="B105" s="345"/>
      <c r="C105" s="356" t="s">
        <v>190</v>
      </c>
      <c r="D105" s="356" t="s">
        <v>159</v>
      </c>
      <c r="E105" s="356" t="s">
        <v>64</v>
      </c>
      <c r="F105" s="356" t="s">
        <v>201</v>
      </c>
      <c r="G105" s="356" t="s">
        <v>155</v>
      </c>
      <c r="H105" s="363">
        <v>1</v>
      </c>
      <c r="I105" s="363">
        <v>1</v>
      </c>
      <c r="J105" s="322"/>
      <c r="K105" s="179">
        <v>1</v>
      </c>
      <c r="L105" s="179">
        <v>1</v>
      </c>
      <c r="N105" s="186">
        <f t="shared" si="0"/>
        <v>0</v>
      </c>
      <c r="O105" s="186">
        <f t="shared" si="0"/>
        <v>0</v>
      </c>
      <c r="P105" s="186">
        <f t="shared" si="1"/>
        <v>100</v>
      </c>
      <c r="Q105" s="186">
        <f t="shared" si="1"/>
        <v>100</v>
      </c>
    </row>
    <row r="106" spans="1:17" ht="18" hidden="1">
      <c r="A106" s="345" t="s">
        <v>178</v>
      </c>
      <c r="B106" s="345"/>
      <c r="C106" s="356" t="s">
        <v>190</v>
      </c>
      <c r="D106" s="356" t="s">
        <v>159</v>
      </c>
      <c r="E106" s="356" t="s">
        <v>64</v>
      </c>
      <c r="F106" s="356" t="s">
        <v>201</v>
      </c>
      <c r="G106" s="356" t="s">
        <v>162</v>
      </c>
      <c r="H106" s="363">
        <v>1</v>
      </c>
      <c r="I106" s="363">
        <v>1</v>
      </c>
      <c r="J106" s="322"/>
      <c r="K106" s="179">
        <v>1</v>
      </c>
      <c r="L106" s="179">
        <v>1</v>
      </c>
      <c r="N106" s="186">
        <f aca="true" t="shared" si="3" ref="N106:O159">H106-K106</f>
        <v>0</v>
      </c>
      <c r="O106" s="186">
        <f t="shared" si="3"/>
        <v>0</v>
      </c>
      <c r="P106" s="186">
        <f aca="true" t="shared" si="4" ref="P106:Q159">H106/K106*100</f>
        <v>100</v>
      </c>
      <c r="Q106" s="186">
        <f t="shared" si="4"/>
        <v>100</v>
      </c>
    </row>
    <row r="107" spans="1:17" s="9" customFormat="1" ht="18">
      <c r="A107" s="344" t="s">
        <v>13</v>
      </c>
      <c r="B107" s="344"/>
      <c r="C107" s="355" t="s">
        <v>190</v>
      </c>
      <c r="D107" s="355" t="s">
        <v>160</v>
      </c>
      <c r="E107" s="355"/>
      <c r="F107" s="355"/>
      <c r="G107" s="355"/>
      <c r="H107" s="364">
        <f>H108</f>
        <v>150.35000000000002</v>
      </c>
      <c r="I107" s="364" t="e">
        <f>I108</f>
        <v>#REF!</v>
      </c>
      <c r="J107" s="324"/>
      <c r="K107" s="180" t="e">
        <f>K108</f>
        <v>#REF!</v>
      </c>
      <c r="L107" s="180" t="e">
        <f>L108</f>
        <v>#REF!</v>
      </c>
      <c r="N107" s="186" t="e">
        <f t="shared" si="3"/>
        <v>#REF!</v>
      </c>
      <c r="O107" s="186" t="e">
        <f t="shared" si="3"/>
        <v>#REF!</v>
      </c>
      <c r="P107" s="186" t="e">
        <f t="shared" si="4"/>
        <v>#REF!</v>
      </c>
      <c r="Q107" s="186" t="e">
        <f t="shared" si="4"/>
        <v>#REF!</v>
      </c>
    </row>
    <row r="108" spans="1:17" ht="18">
      <c r="A108" s="342" t="s">
        <v>60</v>
      </c>
      <c r="B108" s="342"/>
      <c r="C108" s="356" t="s">
        <v>190</v>
      </c>
      <c r="D108" s="356" t="s">
        <v>160</v>
      </c>
      <c r="E108" s="356" t="s">
        <v>169</v>
      </c>
      <c r="F108" s="356"/>
      <c r="G108" s="356"/>
      <c r="H108" s="363">
        <f>H109</f>
        <v>150.35000000000002</v>
      </c>
      <c r="I108" s="363" t="e">
        <f>I109</f>
        <v>#REF!</v>
      </c>
      <c r="J108" s="322"/>
      <c r="K108" s="179" t="e">
        <f>K109</f>
        <v>#REF!</v>
      </c>
      <c r="L108" s="179" t="e">
        <f>L109</f>
        <v>#REF!</v>
      </c>
      <c r="N108" s="186" t="e">
        <f t="shared" si="3"/>
        <v>#REF!</v>
      </c>
      <c r="O108" s="186" t="e">
        <f t="shared" si="3"/>
        <v>#REF!</v>
      </c>
      <c r="P108" s="186" t="e">
        <f t="shared" si="4"/>
        <v>#REF!</v>
      </c>
      <c r="Q108" s="186" t="e">
        <f t="shared" si="4"/>
        <v>#REF!</v>
      </c>
    </row>
    <row r="109" spans="1:17" ht="16.5" customHeight="1">
      <c r="A109" s="342" t="s">
        <v>528</v>
      </c>
      <c r="B109" s="342"/>
      <c r="C109" s="356" t="s">
        <v>190</v>
      </c>
      <c r="D109" s="356" t="s">
        <v>160</v>
      </c>
      <c r="E109" s="356" t="s">
        <v>169</v>
      </c>
      <c r="F109" s="355" t="s">
        <v>355</v>
      </c>
      <c r="G109" s="356"/>
      <c r="H109" s="359">
        <f>H110</f>
        <v>150.35000000000002</v>
      </c>
      <c r="I109" s="359" t="e">
        <f>I111</f>
        <v>#REF!</v>
      </c>
      <c r="J109" s="322"/>
      <c r="K109" s="177" t="e">
        <f>K111</f>
        <v>#REF!</v>
      </c>
      <c r="L109" s="177" t="e">
        <f>L111</f>
        <v>#REF!</v>
      </c>
      <c r="N109" s="186" t="e">
        <f t="shared" si="3"/>
        <v>#REF!</v>
      </c>
      <c r="O109" s="186" t="e">
        <f t="shared" si="3"/>
        <v>#REF!</v>
      </c>
      <c r="P109" s="186" t="e">
        <f t="shared" si="4"/>
        <v>#REF!</v>
      </c>
      <c r="Q109" s="186" t="e">
        <f t="shared" si="4"/>
        <v>#REF!</v>
      </c>
    </row>
    <row r="110" spans="1:17" ht="32.25" customHeight="1">
      <c r="A110" s="340" t="s">
        <v>529</v>
      </c>
      <c r="B110" s="361"/>
      <c r="C110" s="356" t="s">
        <v>190</v>
      </c>
      <c r="D110" s="356" t="s">
        <v>160</v>
      </c>
      <c r="E110" s="356" t="s">
        <v>169</v>
      </c>
      <c r="F110" s="356" t="s">
        <v>531</v>
      </c>
      <c r="G110" s="356"/>
      <c r="H110" s="359">
        <f>H111+H114</f>
        <v>150.35000000000002</v>
      </c>
      <c r="I110" s="359" t="e">
        <f>I111</f>
        <v>#REF!</v>
      </c>
      <c r="J110" s="322"/>
      <c r="K110" s="177" t="e">
        <f>K111</f>
        <v>#REF!</v>
      </c>
      <c r="L110" s="177" t="e">
        <f>L111</f>
        <v>#REF!</v>
      </c>
      <c r="N110" s="186" t="e">
        <f t="shared" si="3"/>
        <v>#REF!</v>
      </c>
      <c r="O110" s="186" t="e">
        <f t="shared" si="3"/>
        <v>#REF!</v>
      </c>
      <c r="P110" s="186" t="e">
        <f t="shared" si="4"/>
        <v>#REF!</v>
      </c>
      <c r="Q110" s="186" t="e">
        <f t="shared" si="4"/>
        <v>#REF!</v>
      </c>
    </row>
    <row r="111" spans="1:17" ht="28.5" customHeight="1">
      <c r="A111" s="346" t="s">
        <v>70</v>
      </c>
      <c r="B111" s="342"/>
      <c r="C111" s="356" t="s">
        <v>190</v>
      </c>
      <c r="D111" s="356" t="s">
        <v>160</v>
      </c>
      <c r="E111" s="356" t="s">
        <v>169</v>
      </c>
      <c r="F111" s="356" t="s">
        <v>535</v>
      </c>
      <c r="G111" s="356"/>
      <c r="H111" s="363">
        <f>H112</f>
        <v>142.8</v>
      </c>
      <c r="I111" s="363" t="e">
        <f>I112+#REF!</f>
        <v>#REF!</v>
      </c>
      <c r="J111" s="322"/>
      <c r="K111" s="179" t="e">
        <f>K112+#REF!</f>
        <v>#REF!</v>
      </c>
      <c r="L111" s="179" t="e">
        <f>L112+#REF!</f>
        <v>#REF!</v>
      </c>
      <c r="N111" s="186" t="e">
        <f t="shared" si="3"/>
        <v>#REF!</v>
      </c>
      <c r="O111" s="186" t="e">
        <f t="shared" si="3"/>
        <v>#REF!</v>
      </c>
      <c r="P111" s="186" t="e">
        <f t="shared" si="4"/>
        <v>#REF!</v>
      </c>
      <c r="Q111" s="186" t="e">
        <f t="shared" si="4"/>
        <v>#REF!</v>
      </c>
    </row>
    <row r="112" spans="1:17" ht="27.75" customHeight="1">
      <c r="A112" s="342" t="s">
        <v>230</v>
      </c>
      <c r="B112" s="343"/>
      <c r="C112" s="356" t="s">
        <v>190</v>
      </c>
      <c r="D112" s="356" t="s">
        <v>160</v>
      </c>
      <c r="E112" s="356" t="s">
        <v>169</v>
      </c>
      <c r="F112" s="356" t="s">
        <v>552</v>
      </c>
      <c r="G112" s="356"/>
      <c r="H112" s="363">
        <f>H113</f>
        <v>142.8</v>
      </c>
      <c r="I112" s="363">
        <v>114.6</v>
      </c>
      <c r="J112" s="322"/>
      <c r="K112" s="179">
        <v>89.1</v>
      </c>
      <c r="L112" s="179">
        <v>89.1</v>
      </c>
      <c r="N112" s="186">
        <f t="shared" si="3"/>
        <v>53.70000000000002</v>
      </c>
      <c r="O112" s="186">
        <f t="shared" si="3"/>
        <v>25.5</v>
      </c>
      <c r="P112" s="186">
        <f t="shared" si="4"/>
        <v>160.2693602693603</v>
      </c>
      <c r="Q112" s="186">
        <f t="shared" si="4"/>
        <v>128.6195286195286</v>
      </c>
    </row>
    <row r="113" spans="1:17" ht="78.75">
      <c r="A113" s="343" t="s">
        <v>151</v>
      </c>
      <c r="B113" s="342"/>
      <c r="C113" s="356" t="s">
        <v>190</v>
      </c>
      <c r="D113" s="356" t="s">
        <v>160</v>
      </c>
      <c r="E113" s="356" t="s">
        <v>169</v>
      </c>
      <c r="F113" s="356" t="s">
        <v>552</v>
      </c>
      <c r="G113" s="356" t="s">
        <v>152</v>
      </c>
      <c r="H113" s="363">
        <v>142.8</v>
      </c>
      <c r="I113" s="363">
        <v>78.1</v>
      </c>
      <c r="J113" s="322"/>
      <c r="K113" s="179">
        <v>78.1</v>
      </c>
      <c r="L113" s="179">
        <v>78.1</v>
      </c>
      <c r="N113" s="186">
        <f t="shared" si="3"/>
        <v>64.70000000000002</v>
      </c>
      <c r="O113" s="186">
        <f t="shared" si="3"/>
        <v>0</v>
      </c>
      <c r="P113" s="186">
        <f t="shared" si="4"/>
        <v>182.842509603073</v>
      </c>
      <c r="Q113" s="186">
        <f t="shared" si="4"/>
        <v>100</v>
      </c>
    </row>
    <row r="114" spans="1:17" ht="78.75">
      <c r="A114" s="343" t="s">
        <v>151</v>
      </c>
      <c r="B114" s="472"/>
      <c r="C114" s="356" t="s">
        <v>190</v>
      </c>
      <c r="D114" s="356" t="s">
        <v>160</v>
      </c>
      <c r="E114" s="356" t="s">
        <v>169</v>
      </c>
      <c r="F114" s="356" t="s">
        <v>534</v>
      </c>
      <c r="G114" s="356" t="s">
        <v>152</v>
      </c>
      <c r="H114" s="363">
        <v>7.55</v>
      </c>
      <c r="I114" s="392"/>
      <c r="J114" s="322"/>
      <c r="K114" s="179"/>
      <c r="L114" s="179"/>
      <c r="N114" s="186"/>
      <c r="O114" s="186"/>
      <c r="P114" s="186"/>
      <c r="Q114" s="186"/>
    </row>
    <row r="115" spans="1:17" ht="36" customHeight="1">
      <c r="A115" s="387" t="s">
        <v>335</v>
      </c>
      <c r="B115" s="388"/>
      <c r="C115" s="356" t="s">
        <v>190</v>
      </c>
      <c r="D115" s="356" t="s">
        <v>169</v>
      </c>
      <c r="E115" s="390"/>
      <c r="F115" s="390"/>
      <c r="G115" s="390"/>
      <c r="H115" s="391">
        <f>H116</f>
        <v>536.65</v>
      </c>
      <c r="I115" s="392"/>
      <c r="J115" s="322"/>
      <c r="K115" s="179"/>
      <c r="L115" s="179"/>
      <c r="N115" s="186"/>
      <c r="O115" s="186"/>
      <c r="P115" s="186"/>
      <c r="Q115" s="186"/>
    </row>
    <row r="116" spans="1:17" ht="31.5">
      <c r="A116" s="335" t="s">
        <v>553</v>
      </c>
      <c r="B116" s="393"/>
      <c r="C116" s="356" t="s">
        <v>190</v>
      </c>
      <c r="D116" s="356" t="s">
        <v>169</v>
      </c>
      <c r="E116" s="394">
        <v>14</v>
      </c>
      <c r="F116" s="394">
        <v>2400000000</v>
      </c>
      <c r="G116" s="390"/>
      <c r="H116" s="395">
        <f>H117</f>
        <v>536.65</v>
      </c>
      <c r="I116" s="392"/>
      <c r="J116" s="322"/>
      <c r="K116" s="179"/>
      <c r="L116" s="179"/>
      <c r="N116" s="186"/>
      <c r="O116" s="186"/>
      <c r="P116" s="186"/>
      <c r="Q116" s="186"/>
    </row>
    <row r="117" spans="1:17" ht="24" customHeight="1">
      <c r="A117" s="335" t="s">
        <v>554</v>
      </c>
      <c r="B117" s="393"/>
      <c r="C117" s="356" t="s">
        <v>190</v>
      </c>
      <c r="D117" s="356" t="s">
        <v>169</v>
      </c>
      <c r="E117" s="394">
        <v>14</v>
      </c>
      <c r="F117" s="394">
        <v>2400100000</v>
      </c>
      <c r="G117" s="396"/>
      <c r="H117" s="397">
        <f>H118+H119</f>
        <v>536.65</v>
      </c>
      <c r="I117" s="392"/>
      <c r="J117" s="322"/>
      <c r="K117" s="179"/>
      <c r="L117" s="179"/>
      <c r="N117" s="186"/>
      <c r="O117" s="186"/>
      <c r="P117" s="186"/>
      <c r="Q117" s="186"/>
    </row>
    <row r="118" spans="1:17" ht="31.5">
      <c r="A118" s="335" t="s">
        <v>153</v>
      </c>
      <c r="B118" s="393"/>
      <c r="C118" s="356" t="s">
        <v>190</v>
      </c>
      <c r="D118" s="356" t="s">
        <v>169</v>
      </c>
      <c r="E118" s="394">
        <v>14</v>
      </c>
      <c r="F118" s="394">
        <v>2400110610</v>
      </c>
      <c r="G118" s="394">
        <v>200</v>
      </c>
      <c r="H118" s="397">
        <v>474.13</v>
      </c>
      <c r="I118" s="392"/>
      <c r="J118" s="322"/>
      <c r="K118" s="179"/>
      <c r="L118" s="179"/>
      <c r="N118" s="186"/>
      <c r="O118" s="186"/>
      <c r="P118" s="186"/>
      <c r="Q118" s="186"/>
    </row>
    <row r="119" spans="1:17" ht="31.5">
      <c r="A119" s="420" t="s">
        <v>280</v>
      </c>
      <c r="B119" s="346"/>
      <c r="C119" s="356" t="s">
        <v>190</v>
      </c>
      <c r="D119" s="374">
        <v>3</v>
      </c>
      <c r="E119" s="398">
        <v>14</v>
      </c>
      <c r="F119" s="399" t="s">
        <v>611</v>
      </c>
      <c r="G119" s="400"/>
      <c r="H119" s="401">
        <f>H120</f>
        <v>62.52</v>
      </c>
      <c r="I119" s="363"/>
      <c r="J119" s="322"/>
      <c r="K119" s="179"/>
      <c r="L119" s="179"/>
      <c r="N119" s="186"/>
      <c r="O119" s="186"/>
      <c r="P119" s="186"/>
      <c r="Q119" s="186"/>
    </row>
    <row r="120" spans="1:17" ht="31.5">
      <c r="A120" s="422" t="s">
        <v>257</v>
      </c>
      <c r="B120" s="346"/>
      <c r="C120" s="356" t="s">
        <v>190</v>
      </c>
      <c r="D120" s="374">
        <v>3</v>
      </c>
      <c r="E120" s="398">
        <v>14</v>
      </c>
      <c r="F120" s="399" t="s">
        <v>611</v>
      </c>
      <c r="G120" s="376">
        <v>200</v>
      </c>
      <c r="H120" s="363">
        <v>62.52</v>
      </c>
      <c r="I120" s="363"/>
      <c r="J120" s="322"/>
      <c r="K120" s="179"/>
      <c r="L120" s="179"/>
      <c r="N120" s="186"/>
      <c r="O120" s="186"/>
      <c r="P120" s="186"/>
      <c r="Q120" s="186"/>
    </row>
    <row r="121" spans="1:17" s="9" customFormat="1" ht="18">
      <c r="A121" s="358" t="s">
        <v>12</v>
      </c>
      <c r="B121" s="358"/>
      <c r="C121" s="355" t="s">
        <v>190</v>
      </c>
      <c r="D121" s="355" t="s">
        <v>170</v>
      </c>
      <c r="E121" s="355"/>
      <c r="F121" s="355"/>
      <c r="G121" s="355"/>
      <c r="H121" s="357">
        <f>H122+H128+H141</f>
        <v>1201.88</v>
      </c>
      <c r="I121" s="357">
        <f>I122+I128+I141</f>
        <v>944.5</v>
      </c>
      <c r="J121" s="324"/>
      <c r="K121" s="176">
        <f>K122+K128+K141</f>
        <v>811.9000000000001</v>
      </c>
      <c r="L121" s="176">
        <f>L122+L128+L141</f>
        <v>843.5</v>
      </c>
      <c r="N121" s="186">
        <f t="shared" si="3"/>
        <v>389.98</v>
      </c>
      <c r="O121" s="186">
        <f t="shared" si="3"/>
        <v>101</v>
      </c>
      <c r="P121" s="186">
        <f t="shared" si="4"/>
        <v>148.0330089912551</v>
      </c>
      <c r="Q121" s="186">
        <f t="shared" si="4"/>
        <v>111.97391819798459</v>
      </c>
    </row>
    <row r="122" spans="1:17" ht="18" hidden="1">
      <c r="A122" s="343" t="s">
        <v>76</v>
      </c>
      <c r="B122" s="343"/>
      <c r="C122" s="356" t="s">
        <v>190</v>
      </c>
      <c r="D122" s="356" t="s">
        <v>170</v>
      </c>
      <c r="E122" s="356" t="s">
        <v>159</v>
      </c>
      <c r="F122" s="356"/>
      <c r="G122" s="356"/>
      <c r="H122" s="359">
        <v>0</v>
      </c>
      <c r="I122" s="359">
        <v>0</v>
      </c>
      <c r="J122" s="322"/>
      <c r="K122" s="177">
        <v>64.7</v>
      </c>
      <c r="L122" s="177">
        <v>64.7</v>
      </c>
      <c r="N122" s="186">
        <f t="shared" si="3"/>
        <v>-64.7</v>
      </c>
      <c r="O122" s="186">
        <f t="shared" si="3"/>
        <v>-64.7</v>
      </c>
      <c r="P122" s="186">
        <f t="shared" si="4"/>
        <v>0</v>
      </c>
      <c r="Q122" s="186">
        <f t="shared" si="4"/>
        <v>0</v>
      </c>
    </row>
    <row r="123" spans="1:17" ht="31.5" hidden="1">
      <c r="A123" s="343" t="s">
        <v>40</v>
      </c>
      <c r="B123" s="343"/>
      <c r="C123" s="356" t="s">
        <v>190</v>
      </c>
      <c r="D123" s="356" t="s">
        <v>170</v>
      </c>
      <c r="E123" s="356" t="s">
        <v>159</v>
      </c>
      <c r="F123" s="355" t="s">
        <v>355</v>
      </c>
      <c r="G123" s="356"/>
      <c r="H123" s="359">
        <v>0</v>
      </c>
      <c r="I123" s="359">
        <v>0</v>
      </c>
      <c r="J123" s="322"/>
      <c r="K123" s="177">
        <v>64.7</v>
      </c>
      <c r="L123" s="177">
        <v>64.7</v>
      </c>
      <c r="N123" s="186">
        <f t="shared" si="3"/>
        <v>-64.7</v>
      </c>
      <c r="O123" s="186">
        <f t="shared" si="3"/>
        <v>-64.7</v>
      </c>
      <c r="P123" s="186">
        <f t="shared" si="4"/>
        <v>0</v>
      </c>
      <c r="Q123" s="186">
        <f t="shared" si="4"/>
        <v>0</v>
      </c>
    </row>
    <row r="124" spans="1:17" ht="36" customHeight="1" hidden="1">
      <c r="A124" s="361" t="s">
        <v>70</v>
      </c>
      <c r="B124" s="361"/>
      <c r="C124" s="356" t="s">
        <v>190</v>
      </c>
      <c r="D124" s="356" t="s">
        <v>170</v>
      </c>
      <c r="E124" s="356" t="s">
        <v>159</v>
      </c>
      <c r="F124" s="356" t="s">
        <v>356</v>
      </c>
      <c r="G124" s="356"/>
      <c r="H124" s="359">
        <f>H125</f>
        <v>0</v>
      </c>
      <c r="I124" s="359">
        <f>I125</f>
        <v>0</v>
      </c>
      <c r="J124" s="323">
        <f>J125</f>
        <v>0</v>
      </c>
      <c r="K124" s="177">
        <f>K125</f>
        <v>64.7</v>
      </c>
      <c r="L124" s="177">
        <f>L125</f>
        <v>64.7</v>
      </c>
      <c r="N124" s="186">
        <f t="shared" si="3"/>
        <v>-64.7</v>
      </c>
      <c r="O124" s="186">
        <f t="shared" si="3"/>
        <v>-64.7</v>
      </c>
      <c r="P124" s="186">
        <f t="shared" si="4"/>
        <v>0</v>
      </c>
      <c r="Q124" s="186">
        <f t="shared" si="4"/>
        <v>0</v>
      </c>
    </row>
    <row r="125" spans="1:17" ht="31.5" hidden="1">
      <c r="A125" s="343" t="s">
        <v>72</v>
      </c>
      <c r="B125" s="343"/>
      <c r="C125" s="356" t="s">
        <v>190</v>
      </c>
      <c r="D125" s="356" t="s">
        <v>170</v>
      </c>
      <c r="E125" s="356" t="s">
        <v>159</v>
      </c>
      <c r="F125" s="356" t="s">
        <v>107</v>
      </c>
      <c r="G125" s="356"/>
      <c r="H125" s="363">
        <v>0</v>
      </c>
      <c r="I125" s="363">
        <v>0</v>
      </c>
      <c r="J125" s="322"/>
      <c r="K125" s="179">
        <v>64.7</v>
      </c>
      <c r="L125" s="179">
        <v>64.7</v>
      </c>
      <c r="N125" s="186">
        <f t="shared" si="3"/>
        <v>-64.7</v>
      </c>
      <c r="O125" s="186">
        <f t="shared" si="3"/>
        <v>-64.7</v>
      </c>
      <c r="P125" s="186">
        <f t="shared" si="4"/>
        <v>0</v>
      </c>
      <c r="Q125" s="186">
        <f t="shared" si="4"/>
        <v>0</v>
      </c>
    </row>
    <row r="126" spans="1:17" ht="78.75" hidden="1">
      <c r="A126" s="343" t="s">
        <v>151</v>
      </c>
      <c r="B126" s="343"/>
      <c r="C126" s="356" t="s">
        <v>190</v>
      </c>
      <c r="D126" s="356" t="s">
        <v>170</v>
      </c>
      <c r="E126" s="356" t="s">
        <v>159</v>
      </c>
      <c r="F126" s="356" t="s">
        <v>107</v>
      </c>
      <c r="G126" s="356" t="s">
        <v>152</v>
      </c>
      <c r="H126" s="359">
        <v>0</v>
      </c>
      <c r="I126" s="359">
        <v>0</v>
      </c>
      <c r="J126" s="322"/>
      <c r="K126" s="177">
        <v>61.6</v>
      </c>
      <c r="L126" s="177">
        <v>61.6</v>
      </c>
      <c r="N126" s="186">
        <f t="shared" si="3"/>
        <v>-61.6</v>
      </c>
      <c r="O126" s="186">
        <f t="shared" si="3"/>
        <v>-61.6</v>
      </c>
      <c r="P126" s="186">
        <f t="shared" si="4"/>
        <v>0</v>
      </c>
      <c r="Q126" s="186">
        <f t="shared" si="4"/>
        <v>0</v>
      </c>
    </row>
    <row r="127" spans="1:17" ht="31.5" hidden="1">
      <c r="A127" s="342" t="s">
        <v>257</v>
      </c>
      <c r="B127" s="342"/>
      <c r="C127" s="356" t="s">
        <v>190</v>
      </c>
      <c r="D127" s="356" t="s">
        <v>170</v>
      </c>
      <c r="E127" s="356" t="s">
        <v>159</v>
      </c>
      <c r="F127" s="356" t="s">
        <v>107</v>
      </c>
      <c r="G127" s="356" t="s">
        <v>162</v>
      </c>
      <c r="H127" s="359">
        <v>0</v>
      </c>
      <c r="I127" s="359">
        <v>0</v>
      </c>
      <c r="J127" s="322"/>
      <c r="K127" s="177">
        <v>3.1</v>
      </c>
      <c r="L127" s="177">
        <v>3.1</v>
      </c>
      <c r="N127" s="186">
        <f t="shared" si="3"/>
        <v>-3.1</v>
      </c>
      <c r="O127" s="186">
        <f t="shared" si="3"/>
        <v>-3.1</v>
      </c>
      <c r="P127" s="186">
        <f t="shared" si="4"/>
        <v>0</v>
      </c>
      <c r="Q127" s="186">
        <f t="shared" si="4"/>
        <v>0</v>
      </c>
    </row>
    <row r="128" spans="1:17" s="9" customFormat="1" ht="18">
      <c r="A128" s="344" t="s">
        <v>50</v>
      </c>
      <c r="B128" s="344"/>
      <c r="C128" s="355" t="s">
        <v>190</v>
      </c>
      <c r="D128" s="355" t="s">
        <v>170</v>
      </c>
      <c r="E128" s="355" t="s">
        <v>202</v>
      </c>
      <c r="F128" s="355"/>
      <c r="G128" s="355"/>
      <c r="H128" s="402">
        <f>H133+H129</f>
        <v>1181.88</v>
      </c>
      <c r="I128" s="364">
        <f>I133</f>
        <v>931.5</v>
      </c>
      <c r="J128" s="324"/>
      <c r="K128" s="180">
        <f>K133</f>
        <v>737.2</v>
      </c>
      <c r="L128" s="180">
        <f>L133</f>
        <v>768.8</v>
      </c>
      <c r="N128" s="186">
        <f t="shared" si="3"/>
        <v>444.68000000000006</v>
      </c>
      <c r="O128" s="186">
        <f t="shared" si="3"/>
        <v>162.70000000000005</v>
      </c>
      <c r="P128" s="186">
        <f t="shared" si="4"/>
        <v>160.32013022246338</v>
      </c>
      <c r="Q128" s="186">
        <f t="shared" si="4"/>
        <v>121.16285119667015</v>
      </c>
    </row>
    <row r="129" spans="1:17" s="9" customFormat="1" ht="18">
      <c r="A129" s="340" t="s">
        <v>555</v>
      </c>
      <c r="B129" s="403"/>
      <c r="C129" s="356" t="s">
        <v>190</v>
      </c>
      <c r="D129" s="356" t="s">
        <v>170</v>
      </c>
      <c r="E129" s="356" t="s">
        <v>202</v>
      </c>
      <c r="F129" s="336">
        <v>3100000000</v>
      </c>
      <c r="G129" s="336"/>
      <c r="H129" s="404">
        <f>H130</f>
        <v>63.91</v>
      </c>
      <c r="I129" s="364"/>
      <c r="J129" s="324"/>
      <c r="K129" s="180"/>
      <c r="L129" s="180"/>
      <c r="N129" s="186"/>
      <c r="O129" s="186"/>
      <c r="P129" s="186"/>
      <c r="Q129" s="186"/>
    </row>
    <row r="130" spans="1:17" s="9" customFormat="1" ht="33" customHeight="1">
      <c r="A130" s="340" t="s">
        <v>556</v>
      </c>
      <c r="B130" s="403"/>
      <c r="C130" s="356" t="s">
        <v>190</v>
      </c>
      <c r="D130" s="356" t="s">
        <v>170</v>
      </c>
      <c r="E130" s="356" t="s">
        <v>202</v>
      </c>
      <c r="F130" s="336">
        <v>3100100000</v>
      </c>
      <c r="G130" s="336"/>
      <c r="H130" s="395">
        <f>H131</f>
        <v>63.91</v>
      </c>
      <c r="I130" s="402"/>
      <c r="J130" s="324"/>
      <c r="K130" s="180"/>
      <c r="L130" s="180"/>
      <c r="N130" s="186"/>
      <c r="O130" s="186"/>
      <c r="P130" s="186"/>
      <c r="Q130" s="186"/>
    </row>
    <row r="131" spans="1:17" s="9" customFormat="1" ht="47.25">
      <c r="A131" s="340" t="s">
        <v>557</v>
      </c>
      <c r="B131" s="403"/>
      <c r="C131" s="356" t="s">
        <v>190</v>
      </c>
      <c r="D131" s="356" t="s">
        <v>170</v>
      </c>
      <c r="E131" s="356" t="s">
        <v>202</v>
      </c>
      <c r="F131" s="336">
        <v>3100110810</v>
      </c>
      <c r="G131" s="336"/>
      <c r="H131" s="395">
        <f>H132</f>
        <v>63.91</v>
      </c>
      <c r="I131" s="402"/>
      <c r="J131" s="324"/>
      <c r="K131" s="180"/>
      <c r="L131" s="180"/>
      <c r="N131" s="186"/>
      <c r="O131" s="186"/>
      <c r="P131" s="186"/>
      <c r="Q131" s="186"/>
    </row>
    <row r="132" spans="1:17" s="9" customFormat="1" ht="31.5">
      <c r="A132" s="343" t="s">
        <v>257</v>
      </c>
      <c r="B132" s="403"/>
      <c r="C132" s="356" t="s">
        <v>190</v>
      </c>
      <c r="D132" s="356" t="s">
        <v>170</v>
      </c>
      <c r="E132" s="356" t="s">
        <v>202</v>
      </c>
      <c r="F132" s="336">
        <v>3100110810</v>
      </c>
      <c r="G132" s="405">
        <v>200</v>
      </c>
      <c r="H132" s="406">
        <v>63.91</v>
      </c>
      <c r="I132" s="402"/>
      <c r="J132" s="324"/>
      <c r="K132" s="180"/>
      <c r="L132" s="180"/>
      <c r="N132" s="186"/>
      <c r="O132" s="186"/>
      <c r="P132" s="186"/>
      <c r="Q132" s="186"/>
    </row>
    <row r="133" spans="1:17" ht="48" customHeight="1">
      <c r="A133" s="407" t="s">
        <v>523</v>
      </c>
      <c r="B133" s="346"/>
      <c r="C133" s="373">
        <v>950</v>
      </c>
      <c r="D133" s="374">
        <v>4</v>
      </c>
      <c r="E133" s="374">
        <v>9</v>
      </c>
      <c r="F133" s="399" t="s">
        <v>334</v>
      </c>
      <c r="G133" s="400" t="s">
        <v>336</v>
      </c>
      <c r="H133" s="401">
        <f>H135</f>
        <v>1117.97</v>
      </c>
      <c r="I133" s="363">
        <f>I134</f>
        <v>931.5</v>
      </c>
      <c r="J133" s="322"/>
      <c r="K133" s="179">
        <f aca="true" t="shared" si="5" ref="K133:L135">K134</f>
        <v>737.2</v>
      </c>
      <c r="L133" s="179">
        <f t="shared" si="5"/>
        <v>768.8</v>
      </c>
      <c r="N133" s="186">
        <f t="shared" si="3"/>
        <v>380.77</v>
      </c>
      <c r="O133" s="186">
        <f t="shared" si="3"/>
        <v>162.70000000000005</v>
      </c>
      <c r="P133" s="186">
        <f t="shared" si="4"/>
        <v>151.65084102007594</v>
      </c>
      <c r="Q133" s="186">
        <f t="shared" si="4"/>
        <v>121.16285119667015</v>
      </c>
    </row>
    <row r="134" spans="1:17" ht="75" customHeight="1" hidden="1">
      <c r="A134" s="346" t="s">
        <v>31</v>
      </c>
      <c r="B134" s="346"/>
      <c r="C134" s="373">
        <v>950</v>
      </c>
      <c r="D134" s="374">
        <v>4</v>
      </c>
      <c r="E134" s="374">
        <v>9</v>
      </c>
      <c r="F134" s="375">
        <v>8900500000</v>
      </c>
      <c r="G134" s="376" t="s">
        <v>336</v>
      </c>
      <c r="H134" s="363">
        <v>0</v>
      </c>
      <c r="I134" s="408">
        <f>I135+I137+I139</f>
        <v>931.5</v>
      </c>
      <c r="J134" s="325"/>
      <c r="K134" s="296">
        <f t="shared" si="5"/>
        <v>737.2</v>
      </c>
      <c r="L134" s="179">
        <f t="shared" si="5"/>
        <v>768.8</v>
      </c>
      <c r="N134" s="186">
        <f t="shared" si="3"/>
        <v>-737.2</v>
      </c>
      <c r="O134" s="186">
        <f t="shared" si="3"/>
        <v>162.70000000000005</v>
      </c>
      <c r="P134" s="186">
        <f t="shared" si="4"/>
        <v>0</v>
      </c>
      <c r="Q134" s="186">
        <f t="shared" si="4"/>
        <v>121.16285119667015</v>
      </c>
    </row>
    <row r="135" spans="1:17" ht="30" customHeight="1">
      <c r="A135" s="346" t="s">
        <v>62</v>
      </c>
      <c r="B135" s="346"/>
      <c r="C135" s="373">
        <v>950</v>
      </c>
      <c r="D135" s="374">
        <v>4</v>
      </c>
      <c r="E135" s="374">
        <v>9</v>
      </c>
      <c r="F135" s="375">
        <v>8900100000</v>
      </c>
      <c r="G135" s="376"/>
      <c r="H135" s="363">
        <f>H136</f>
        <v>1117.97</v>
      </c>
      <c r="I135" s="363">
        <f>I136</f>
        <v>931.5</v>
      </c>
      <c r="J135" s="322"/>
      <c r="K135" s="179">
        <f t="shared" si="5"/>
        <v>737.2</v>
      </c>
      <c r="L135" s="179">
        <f t="shared" si="5"/>
        <v>768.8</v>
      </c>
      <c r="N135" s="186">
        <f t="shared" si="3"/>
        <v>380.77</v>
      </c>
      <c r="O135" s="186">
        <f t="shared" si="3"/>
        <v>162.70000000000005</v>
      </c>
      <c r="P135" s="186">
        <f t="shared" si="4"/>
        <v>151.65084102007594</v>
      </c>
      <c r="Q135" s="186">
        <f t="shared" si="4"/>
        <v>121.16285119667015</v>
      </c>
    </row>
    <row r="136" spans="1:17" ht="31.5">
      <c r="A136" s="346" t="s">
        <v>558</v>
      </c>
      <c r="B136" s="346"/>
      <c r="C136" s="373">
        <v>950</v>
      </c>
      <c r="D136" s="374">
        <v>4</v>
      </c>
      <c r="E136" s="374">
        <v>9</v>
      </c>
      <c r="F136" s="375">
        <v>8900189001</v>
      </c>
      <c r="G136" s="376"/>
      <c r="H136" s="359">
        <f>H137</f>
        <v>1117.97</v>
      </c>
      <c r="I136" s="359">
        <v>931.5</v>
      </c>
      <c r="J136" s="322"/>
      <c r="K136" s="177">
        <v>737.2</v>
      </c>
      <c r="L136" s="177">
        <v>768.8</v>
      </c>
      <c r="N136" s="186">
        <f t="shared" si="3"/>
        <v>380.77</v>
      </c>
      <c r="O136" s="186">
        <f t="shared" si="3"/>
        <v>162.70000000000005</v>
      </c>
      <c r="P136" s="186">
        <f t="shared" si="4"/>
        <v>151.65084102007594</v>
      </c>
      <c r="Q136" s="186">
        <f t="shared" si="4"/>
        <v>121.16285119667015</v>
      </c>
    </row>
    <row r="137" spans="1:17" ht="31.5">
      <c r="A137" s="343" t="s">
        <v>257</v>
      </c>
      <c r="B137" s="346"/>
      <c r="C137" s="373">
        <v>950</v>
      </c>
      <c r="D137" s="374">
        <v>4</v>
      </c>
      <c r="E137" s="374">
        <v>9</v>
      </c>
      <c r="F137" s="375">
        <v>8900189001</v>
      </c>
      <c r="G137" s="376">
        <v>200</v>
      </c>
      <c r="H137" s="359">
        <v>1117.97</v>
      </c>
      <c r="I137" s="357">
        <f>I138</f>
        <v>0</v>
      </c>
      <c r="J137" s="322"/>
      <c r="K137" s="176">
        <f>K138</f>
        <v>0</v>
      </c>
      <c r="L137" s="176">
        <f>L138</f>
        <v>0</v>
      </c>
      <c r="N137" s="186">
        <f t="shared" si="3"/>
        <v>1117.97</v>
      </c>
      <c r="O137" s="186">
        <f t="shared" si="3"/>
        <v>0</v>
      </c>
      <c r="P137" s="186" t="e">
        <f t="shared" si="4"/>
        <v>#DIV/0!</v>
      </c>
      <c r="Q137" s="186" t="e">
        <f t="shared" si="4"/>
        <v>#DIV/0!</v>
      </c>
    </row>
    <row r="138" spans="1:17" ht="31.5" hidden="1">
      <c r="A138" s="346" t="s">
        <v>257</v>
      </c>
      <c r="B138" s="346"/>
      <c r="C138" s="373">
        <v>950</v>
      </c>
      <c r="D138" s="374">
        <v>4</v>
      </c>
      <c r="E138" s="374">
        <v>9</v>
      </c>
      <c r="F138" s="375" t="s">
        <v>343</v>
      </c>
      <c r="G138" s="376" t="s">
        <v>162</v>
      </c>
      <c r="H138" s="359">
        <v>0</v>
      </c>
      <c r="I138" s="359">
        <v>0</v>
      </c>
      <c r="J138" s="322"/>
      <c r="K138" s="177"/>
      <c r="L138" s="177"/>
      <c r="N138" s="186">
        <f t="shared" si="3"/>
        <v>0</v>
      </c>
      <c r="O138" s="186">
        <f t="shared" si="3"/>
        <v>0</v>
      </c>
      <c r="P138" s="186" t="e">
        <f t="shared" si="4"/>
        <v>#DIV/0!</v>
      </c>
      <c r="Q138" s="186" t="e">
        <f t="shared" si="4"/>
        <v>#DIV/0!</v>
      </c>
    </row>
    <row r="139" spans="1:17" ht="18" hidden="1">
      <c r="A139" s="99" t="s">
        <v>344</v>
      </c>
      <c r="B139" s="99"/>
      <c r="C139" s="373">
        <v>950</v>
      </c>
      <c r="D139" s="374">
        <v>4</v>
      </c>
      <c r="E139" s="374">
        <v>9</v>
      </c>
      <c r="F139" s="375" t="s">
        <v>261</v>
      </c>
      <c r="G139" s="376"/>
      <c r="H139" s="359">
        <f>H140</f>
        <v>0</v>
      </c>
      <c r="I139" s="359">
        <f>I140</f>
        <v>0</v>
      </c>
      <c r="J139" s="322"/>
      <c r="K139" s="177"/>
      <c r="L139" s="177"/>
      <c r="N139" s="186"/>
      <c r="O139" s="186"/>
      <c r="P139" s="186"/>
      <c r="Q139" s="186"/>
    </row>
    <row r="140" spans="1:17" ht="31.5" hidden="1">
      <c r="A140" s="346" t="s">
        <v>257</v>
      </c>
      <c r="B140" s="346"/>
      <c r="C140" s="373">
        <v>950</v>
      </c>
      <c r="D140" s="374">
        <v>4</v>
      </c>
      <c r="E140" s="374">
        <v>9</v>
      </c>
      <c r="F140" s="375" t="s">
        <v>261</v>
      </c>
      <c r="G140" s="376">
        <v>200</v>
      </c>
      <c r="H140" s="359">
        <v>0</v>
      </c>
      <c r="I140" s="359">
        <v>0</v>
      </c>
      <c r="J140" s="322"/>
      <c r="K140" s="177"/>
      <c r="L140" s="177"/>
      <c r="N140" s="186"/>
      <c r="O140" s="186"/>
      <c r="P140" s="186"/>
      <c r="Q140" s="186"/>
    </row>
    <row r="141" spans="1:17" s="9" customFormat="1" ht="18" customHeight="1">
      <c r="A141" s="358" t="s">
        <v>57</v>
      </c>
      <c r="B141" s="358"/>
      <c r="C141" s="355" t="s">
        <v>190</v>
      </c>
      <c r="D141" s="355" t="s">
        <v>170</v>
      </c>
      <c r="E141" s="355" t="s">
        <v>186</v>
      </c>
      <c r="F141" s="355"/>
      <c r="G141" s="355"/>
      <c r="H141" s="364">
        <f>H142</f>
        <v>20</v>
      </c>
      <c r="I141" s="364">
        <f>I142</f>
        <v>13</v>
      </c>
      <c r="J141" s="324"/>
      <c r="K141" s="180">
        <f>K142</f>
        <v>10</v>
      </c>
      <c r="L141" s="180">
        <f>L142</f>
        <v>10</v>
      </c>
      <c r="N141" s="186">
        <f t="shared" si="3"/>
        <v>10</v>
      </c>
      <c r="O141" s="186">
        <f t="shared" si="3"/>
        <v>3</v>
      </c>
      <c r="P141" s="186">
        <f t="shared" si="4"/>
        <v>200</v>
      </c>
      <c r="Q141" s="186">
        <f t="shared" si="4"/>
        <v>130</v>
      </c>
    </row>
    <row r="142" spans="1:17" ht="39" customHeight="1">
      <c r="A142" s="340" t="s">
        <v>561</v>
      </c>
      <c r="B142" s="358"/>
      <c r="C142" s="355" t="s">
        <v>190</v>
      </c>
      <c r="D142" s="355" t="s">
        <v>170</v>
      </c>
      <c r="E142" s="355" t="s">
        <v>186</v>
      </c>
      <c r="F142" s="355" t="s">
        <v>321</v>
      </c>
      <c r="G142" s="355"/>
      <c r="H142" s="364">
        <f>H143+H146</f>
        <v>20</v>
      </c>
      <c r="I142" s="364">
        <f>I143+I146</f>
        <v>13</v>
      </c>
      <c r="J142" s="322"/>
      <c r="K142" s="180">
        <f>K143+K146</f>
        <v>10</v>
      </c>
      <c r="L142" s="180">
        <f>L143+L146</f>
        <v>10</v>
      </c>
      <c r="N142" s="186">
        <f t="shared" si="3"/>
        <v>10</v>
      </c>
      <c r="O142" s="186">
        <f t="shared" si="3"/>
        <v>3</v>
      </c>
      <c r="P142" s="186">
        <f t="shared" si="4"/>
        <v>200</v>
      </c>
      <c r="Q142" s="186">
        <f t="shared" si="4"/>
        <v>130</v>
      </c>
    </row>
    <row r="143" spans="1:17" ht="18.75" customHeight="1">
      <c r="A143" s="340" t="s">
        <v>236</v>
      </c>
      <c r="B143" s="343"/>
      <c r="C143" s="356" t="s">
        <v>190</v>
      </c>
      <c r="D143" s="356" t="s">
        <v>170</v>
      </c>
      <c r="E143" s="356" t="s">
        <v>186</v>
      </c>
      <c r="F143" s="356" t="s">
        <v>562</v>
      </c>
      <c r="G143" s="356"/>
      <c r="H143" s="363">
        <f>H144</f>
        <v>20</v>
      </c>
      <c r="I143" s="363">
        <f>I144</f>
        <v>13</v>
      </c>
      <c r="J143" s="322"/>
      <c r="K143" s="179">
        <f>K144</f>
        <v>10</v>
      </c>
      <c r="L143" s="179">
        <f>L144</f>
        <v>10</v>
      </c>
      <c r="N143" s="186">
        <f t="shared" si="3"/>
        <v>10</v>
      </c>
      <c r="O143" s="186">
        <f t="shared" si="3"/>
        <v>3</v>
      </c>
      <c r="P143" s="186">
        <f t="shared" si="4"/>
        <v>200</v>
      </c>
      <c r="Q143" s="186">
        <f t="shared" si="4"/>
        <v>130</v>
      </c>
    </row>
    <row r="144" spans="1:17" ht="15" customHeight="1">
      <c r="A144" s="340" t="s">
        <v>559</v>
      </c>
      <c r="B144" s="343"/>
      <c r="C144" s="356" t="s">
        <v>190</v>
      </c>
      <c r="D144" s="356" t="s">
        <v>170</v>
      </c>
      <c r="E144" s="356" t="s">
        <v>186</v>
      </c>
      <c r="F144" s="356" t="s">
        <v>563</v>
      </c>
      <c r="G144" s="356"/>
      <c r="H144" s="363">
        <v>20</v>
      </c>
      <c r="I144" s="363">
        <v>13</v>
      </c>
      <c r="J144" s="322"/>
      <c r="K144" s="179">
        <v>10</v>
      </c>
      <c r="L144" s="179">
        <v>10</v>
      </c>
      <c r="N144" s="186">
        <f t="shared" si="3"/>
        <v>10</v>
      </c>
      <c r="O144" s="186">
        <f t="shared" si="3"/>
        <v>3</v>
      </c>
      <c r="P144" s="186">
        <f t="shared" si="4"/>
        <v>200</v>
      </c>
      <c r="Q144" s="186">
        <f t="shared" si="4"/>
        <v>130</v>
      </c>
    </row>
    <row r="145" spans="1:17" ht="31.5" customHeight="1">
      <c r="A145" s="371" t="s">
        <v>257</v>
      </c>
      <c r="B145" s="343"/>
      <c r="C145" s="356" t="s">
        <v>190</v>
      </c>
      <c r="D145" s="356" t="s">
        <v>170</v>
      </c>
      <c r="E145" s="356" t="s">
        <v>186</v>
      </c>
      <c r="F145" s="356" t="s">
        <v>563</v>
      </c>
      <c r="G145" s="356" t="s">
        <v>162</v>
      </c>
      <c r="H145" s="363">
        <v>20</v>
      </c>
      <c r="I145" s="363">
        <f>I146</f>
        <v>0</v>
      </c>
      <c r="J145" s="322"/>
      <c r="K145" s="179">
        <f>K146</f>
        <v>0</v>
      </c>
      <c r="L145" s="179">
        <f>L146</f>
        <v>0</v>
      </c>
      <c r="N145" s="186">
        <f t="shared" si="3"/>
        <v>20</v>
      </c>
      <c r="O145" s="186">
        <f t="shared" si="3"/>
        <v>0</v>
      </c>
      <c r="P145" s="186" t="e">
        <f t="shared" si="4"/>
        <v>#DIV/0!</v>
      </c>
      <c r="Q145" s="186" t="e">
        <f t="shared" si="4"/>
        <v>#DIV/0!</v>
      </c>
    </row>
    <row r="146" spans="1:17" ht="31.5" hidden="1">
      <c r="A146" s="343" t="s">
        <v>153</v>
      </c>
      <c r="B146" s="343"/>
      <c r="C146" s="356" t="s">
        <v>190</v>
      </c>
      <c r="D146" s="356" t="s">
        <v>170</v>
      </c>
      <c r="E146" s="356" t="s">
        <v>186</v>
      </c>
      <c r="F146" s="356" t="s">
        <v>322</v>
      </c>
      <c r="G146" s="356" t="s">
        <v>560</v>
      </c>
      <c r="H146" s="360"/>
      <c r="I146" s="360"/>
      <c r="J146" s="322"/>
      <c r="K146" s="178"/>
      <c r="L146" s="178"/>
      <c r="N146" s="186">
        <f t="shared" si="3"/>
        <v>0</v>
      </c>
      <c r="O146" s="186">
        <f t="shared" si="3"/>
        <v>0</v>
      </c>
      <c r="P146" s="186" t="e">
        <f t="shared" si="4"/>
        <v>#DIV/0!</v>
      </c>
      <c r="Q146" s="186" t="e">
        <f t="shared" si="4"/>
        <v>#DIV/0!</v>
      </c>
    </row>
    <row r="147" spans="1:17" s="9" customFormat="1" ht="16.5" customHeight="1">
      <c r="A147" s="344" t="s">
        <v>11</v>
      </c>
      <c r="B147" s="344"/>
      <c r="C147" s="355" t="s">
        <v>190</v>
      </c>
      <c r="D147" s="355" t="s">
        <v>193</v>
      </c>
      <c r="E147" s="355"/>
      <c r="F147" s="355"/>
      <c r="G147" s="355"/>
      <c r="H147" s="364">
        <f>H148+H157+H167</f>
        <v>773.72</v>
      </c>
      <c r="I147" s="364">
        <f>I148+I157+I167</f>
        <v>132.5</v>
      </c>
      <c r="J147" s="324"/>
      <c r="K147" s="180">
        <f>K148+K157+K167</f>
        <v>100</v>
      </c>
      <c r="L147" s="180">
        <f>L148+L157+L167</f>
        <v>100</v>
      </c>
      <c r="N147" s="186">
        <f t="shared" si="3"/>
        <v>673.72</v>
      </c>
      <c r="O147" s="186">
        <f t="shared" si="3"/>
        <v>32.5</v>
      </c>
      <c r="P147" s="186">
        <f t="shared" si="4"/>
        <v>773.72</v>
      </c>
      <c r="Q147" s="186">
        <f t="shared" si="4"/>
        <v>132.5</v>
      </c>
    </row>
    <row r="148" spans="1:17" ht="18" hidden="1">
      <c r="A148" s="358" t="s">
        <v>194</v>
      </c>
      <c r="B148" s="358"/>
      <c r="C148" s="355" t="s">
        <v>190</v>
      </c>
      <c r="D148" s="355" t="s">
        <v>193</v>
      </c>
      <c r="E148" s="355" t="s">
        <v>159</v>
      </c>
      <c r="F148" s="355"/>
      <c r="G148" s="355"/>
      <c r="H148" s="364">
        <f>H149+H154</f>
        <v>0</v>
      </c>
      <c r="I148" s="364">
        <f>I149+I154</f>
        <v>0</v>
      </c>
      <c r="J148" s="322"/>
      <c r="K148" s="180">
        <f>K149+K154</f>
        <v>0</v>
      </c>
      <c r="L148" s="180">
        <f>L149+L154</f>
        <v>0</v>
      </c>
      <c r="N148" s="186">
        <f t="shared" si="3"/>
        <v>0</v>
      </c>
      <c r="O148" s="186">
        <f t="shared" si="3"/>
        <v>0</v>
      </c>
      <c r="P148" s="186" t="e">
        <f t="shared" si="4"/>
        <v>#DIV/0!</v>
      </c>
      <c r="Q148" s="186" t="e">
        <f t="shared" si="4"/>
        <v>#DIV/0!</v>
      </c>
    </row>
    <row r="149" spans="1:17" ht="18" hidden="1">
      <c r="A149" s="344" t="s">
        <v>11</v>
      </c>
      <c r="B149" s="344"/>
      <c r="C149" s="355" t="s">
        <v>190</v>
      </c>
      <c r="D149" s="355" t="s">
        <v>193</v>
      </c>
      <c r="E149" s="355" t="s">
        <v>159</v>
      </c>
      <c r="F149" s="356" t="s">
        <v>323</v>
      </c>
      <c r="G149" s="355"/>
      <c r="H149" s="364">
        <f>H150+H152</f>
        <v>0</v>
      </c>
      <c r="I149" s="364">
        <f>I150+I152</f>
        <v>0</v>
      </c>
      <c r="J149" s="322"/>
      <c r="K149" s="180">
        <f>K150+K152</f>
        <v>0</v>
      </c>
      <c r="L149" s="180">
        <f>L150+L152</f>
        <v>0</v>
      </c>
      <c r="N149" s="186">
        <f t="shared" si="3"/>
        <v>0</v>
      </c>
      <c r="O149" s="186">
        <f t="shared" si="3"/>
        <v>0</v>
      </c>
      <c r="P149" s="186" t="e">
        <f t="shared" si="4"/>
        <v>#DIV/0!</v>
      </c>
      <c r="Q149" s="186" t="e">
        <f t="shared" si="4"/>
        <v>#DIV/0!</v>
      </c>
    </row>
    <row r="150" spans="1:17" ht="31.5" hidden="1">
      <c r="A150" s="343" t="s">
        <v>324</v>
      </c>
      <c r="B150" s="343"/>
      <c r="C150" s="356" t="s">
        <v>190</v>
      </c>
      <c r="D150" s="356" t="s">
        <v>193</v>
      </c>
      <c r="E150" s="356" t="s">
        <v>159</v>
      </c>
      <c r="F150" s="356" t="s">
        <v>325</v>
      </c>
      <c r="G150" s="355"/>
      <c r="H150" s="363">
        <f>H151</f>
        <v>0</v>
      </c>
      <c r="I150" s="363">
        <f>I151</f>
        <v>0</v>
      </c>
      <c r="J150" s="322"/>
      <c r="K150" s="179">
        <f>K151</f>
        <v>0</v>
      </c>
      <c r="L150" s="179">
        <f>L151</f>
        <v>0</v>
      </c>
      <c r="N150" s="186">
        <f t="shared" si="3"/>
        <v>0</v>
      </c>
      <c r="O150" s="186">
        <f t="shared" si="3"/>
        <v>0</v>
      </c>
      <c r="P150" s="186" t="e">
        <f t="shared" si="4"/>
        <v>#DIV/0!</v>
      </c>
      <c r="Q150" s="186" t="e">
        <f t="shared" si="4"/>
        <v>#DIV/0!</v>
      </c>
    </row>
    <row r="151" spans="1:17" ht="39.75" customHeight="1" hidden="1">
      <c r="A151" s="361" t="s">
        <v>71</v>
      </c>
      <c r="B151" s="361"/>
      <c r="C151" s="356" t="s">
        <v>190</v>
      </c>
      <c r="D151" s="356" t="s">
        <v>193</v>
      </c>
      <c r="E151" s="356" t="s">
        <v>159</v>
      </c>
      <c r="F151" s="356" t="s">
        <v>325</v>
      </c>
      <c r="G151" s="356" t="s">
        <v>228</v>
      </c>
      <c r="H151" s="409"/>
      <c r="I151" s="409"/>
      <c r="J151" s="322"/>
      <c r="K151" s="187"/>
      <c r="L151" s="187"/>
      <c r="N151" s="186">
        <f t="shared" si="3"/>
        <v>0</v>
      </c>
      <c r="O151" s="186">
        <f t="shared" si="3"/>
        <v>0</v>
      </c>
      <c r="P151" s="186" t="e">
        <f t="shared" si="4"/>
        <v>#DIV/0!</v>
      </c>
      <c r="Q151" s="186" t="e">
        <f t="shared" si="4"/>
        <v>#DIV/0!</v>
      </c>
    </row>
    <row r="152" spans="1:17" ht="20.25" customHeight="1" hidden="1">
      <c r="A152" s="343" t="s">
        <v>263</v>
      </c>
      <c r="B152" s="343"/>
      <c r="C152" s="356" t="s">
        <v>190</v>
      </c>
      <c r="D152" s="356" t="s">
        <v>193</v>
      </c>
      <c r="E152" s="356" t="s">
        <v>159</v>
      </c>
      <c r="F152" s="356" t="s">
        <v>264</v>
      </c>
      <c r="G152" s="356"/>
      <c r="H152" s="409">
        <f>H153</f>
        <v>0</v>
      </c>
      <c r="I152" s="409">
        <f>I153</f>
        <v>0</v>
      </c>
      <c r="J152" s="322"/>
      <c r="K152" s="187">
        <f>K153</f>
        <v>0</v>
      </c>
      <c r="L152" s="187">
        <f>L153</f>
        <v>0</v>
      </c>
      <c r="N152" s="186">
        <f t="shared" si="3"/>
        <v>0</v>
      </c>
      <c r="O152" s="186">
        <f t="shared" si="3"/>
        <v>0</v>
      </c>
      <c r="P152" s="186" t="e">
        <f t="shared" si="4"/>
        <v>#DIV/0!</v>
      </c>
      <c r="Q152" s="186" t="e">
        <f t="shared" si="4"/>
        <v>#DIV/0!</v>
      </c>
    </row>
    <row r="153" spans="1:17" ht="39.75" customHeight="1" hidden="1">
      <c r="A153" s="343" t="s">
        <v>257</v>
      </c>
      <c r="B153" s="343"/>
      <c r="C153" s="356" t="s">
        <v>190</v>
      </c>
      <c r="D153" s="356" t="s">
        <v>193</v>
      </c>
      <c r="E153" s="356" t="s">
        <v>159</v>
      </c>
      <c r="F153" s="356" t="s">
        <v>264</v>
      </c>
      <c r="G153" s="356" t="s">
        <v>162</v>
      </c>
      <c r="H153" s="409"/>
      <c r="I153" s="409"/>
      <c r="J153" s="322"/>
      <c r="K153" s="187"/>
      <c r="L153" s="187"/>
      <c r="N153" s="186">
        <f t="shared" si="3"/>
        <v>0</v>
      </c>
      <c r="O153" s="186">
        <f t="shared" si="3"/>
        <v>0</v>
      </c>
      <c r="P153" s="186" t="e">
        <f t="shared" si="4"/>
        <v>#DIV/0!</v>
      </c>
      <c r="Q153" s="186" t="e">
        <f t="shared" si="4"/>
        <v>#DIV/0!</v>
      </c>
    </row>
    <row r="154" spans="1:17" ht="43.5" customHeight="1" hidden="1">
      <c r="A154" s="66" t="s">
        <v>281</v>
      </c>
      <c r="B154" s="410"/>
      <c r="C154" s="411" t="s">
        <v>190</v>
      </c>
      <c r="D154" s="411" t="s">
        <v>193</v>
      </c>
      <c r="E154" s="411" t="s">
        <v>159</v>
      </c>
      <c r="F154" s="412" t="s">
        <v>358</v>
      </c>
      <c r="G154" s="411"/>
      <c r="H154" s="401">
        <f>H156</f>
        <v>0</v>
      </c>
      <c r="I154" s="401">
        <f>I156</f>
        <v>0</v>
      </c>
      <c r="J154" s="322"/>
      <c r="K154" s="188">
        <f>K156</f>
        <v>0</v>
      </c>
      <c r="L154" s="188">
        <f>L156</f>
        <v>0</v>
      </c>
      <c r="N154" s="186">
        <f t="shared" si="3"/>
        <v>0</v>
      </c>
      <c r="O154" s="186">
        <f t="shared" si="3"/>
        <v>0</v>
      </c>
      <c r="P154" s="186" t="e">
        <f t="shared" si="4"/>
        <v>#DIV/0!</v>
      </c>
      <c r="Q154" s="186" t="e">
        <f t="shared" si="4"/>
        <v>#DIV/0!</v>
      </c>
    </row>
    <row r="155" spans="1:17" ht="47.25" hidden="1">
      <c r="A155" s="66" t="s">
        <v>281</v>
      </c>
      <c r="B155" s="66"/>
      <c r="C155" s="356" t="s">
        <v>190</v>
      </c>
      <c r="D155" s="356" t="s">
        <v>193</v>
      </c>
      <c r="E155" s="356" t="s">
        <v>159</v>
      </c>
      <c r="F155" s="413" t="s">
        <v>39</v>
      </c>
      <c r="G155" s="356"/>
      <c r="H155" s="363">
        <f>H156</f>
        <v>0</v>
      </c>
      <c r="I155" s="363">
        <f>I156</f>
        <v>0</v>
      </c>
      <c r="J155" s="322"/>
      <c r="K155" s="179">
        <f>K156</f>
        <v>0</v>
      </c>
      <c r="L155" s="179">
        <f>L156</f>
        <v>0</v>
      </c>
      <c r="N155" s="186">
        <f t="shared" si="3"/>
        <v>0</v>
      </c>
      <c r="O155" s="186">
        <f t="shared" si="3"/>
        <v>0</v>
      </c>
      <c r="P155" s="186" t="e">
        <f t="shared" si="4"/>
        <v>#DIV/0!</v>
      </c>
      <c r="Q155" s="186" t="e">
        <f t="shared" si="4"/>
        <v>#DIV/0!</v>
      </c>
    </row>
    <row r="156" spans="1:17" ht="47.25" hidden="1">
      <c r="A156" s="414" t="s">
        <v>229</v>
      </c>
      <c r="B156" s="414"/>
      <c r="C156" s="356" t="s">
        <v>190</v>
      </c>
      <c r="D156" s="356" t="s">
        <v>193</v>
      </c>
      <c r="E156" s="356" t="s">
        <v>159</v>
      </c>
      <c r="F156" s="413" t="s">
        <v>39</v>
      </c>
      <c r="G156" s="356" t="s">
        <v>228</v>
      </c>
      <c r="H156" s="363"/>
      <c r="I156" s="363"/>
      <c r="J156" s="321"/>
      <c r="K156" s="179"/>
      <c r="L156" s="179"/>
      <c r="N156" s="186">
        <f t="shared" si="3"/>
        <v>0</v>
      </c>
      <c r="O156" s="186">
        <f t="shared" si="3"/>
        <v>0</v>
      </c>
      <c r="P156" s="186" t="e">
        <f t="shared" si="4"/>
        <v>#DIV/0!</v>
      </c>
      <c r="Q156" s="186" t="e">
        <f t="shared" si="4"/>
        <v>#DIV/0!</v>
      </c>
    </row>
    <row r="157" spans="1:17" s="9" customFormat="1" ht="18">
      <c r="A157" s="358" t="s">
        <v>195</v>
      </c>
      <c r="B157" s="358"/>
      <c r="C157" s="355" t="s">
        <v>190</v>
      </c>
      <c r="D157" s="355" t="s">
        <v>193</v>
      </c>
      <c r="E157" s="355" t="s">
        <v>160</v>
      </c>
      <c r="F157" s="355"/>
      <c r="G157" s="355"/>
      <c r="H157" s="364">
        <f>H160</f>
        <v>363.42</v>
      </c>
      <c r="I157" s="364">
        <f>I160</f>
        <v>125</v>
      </c>
      <c r="J157" s="326"/>
      <c r="K157" s="180">
        <f>K158</f>
        <v>100</v>
      </c>
      <c r="L157" s="180">
        <f>L158</f>
        <v>100</v>
      </c>
      <c r="N157" s="186">
        <f t="shared" si="3"/>
        <v>263.42</v>
      </c>
      <c r="O157" s="186">
        <f t="shared" si="3"/>
        <v>25</v>
      </c>
      <c r="P157" s="186">
        <f t="shared" si="4"/>
        <v>363.42</v>
      </c>
      <c r="Q157" s="186">
        <f t="shared" si="4"/>
        <v>125</v>
      </c>
    </row>
    <row r="158" spans="1:17" ht="16.5" customHeight="1" hidden="1">
      <c r="A158" s="344" t="s">
        <v>11</v>
      </c>
      <c r="B158" s="344"/>
      <c r="C158" s="355" t="s">
        <v>190</v>
      </c>
      <c r="D158" s="355" t="s">
        <v>193</v>
      </c>
      <c r="E158" s="355" t="s">
        <v>160</v>
      </c>
      <c r="F158" s="356" t="s">
        <v>323</v>
      </c>
      <c r="G158" s="356"/>
      <c r="H158" s="363">
        <f>H159</f>
        <v>363.42</v>
      </c>
      <c r="I158" s="363">
        <f>I159</f>
        <v>0</v>
      </c>
      <c r="J158" s="321"/>
      <c r="K158" s="179">
        <f>K159</f>
        <v>100</v>
      </c>
      <c r="L158" s="179">
        <f>L159</f>
        <v>100</v>
      </c>
      <c r="N158" s="186">
        <f t="shared" si="3"/>
        <v>263.42</v>
      </c>
      <c r="O158" s="186">
        <f t="shared" si="3"/>
        <v>-100</v>
      </c>
      <c r="P158" s="186">
        <f t="shared" si="4"/>
        <v>363.42</v>
      </c>
      <c r="Q158" s="186">
        <f t="shared" si="4"/>
        <v>0</v>
      </c>
    </row>
    <row r="159" spans="1:17" ht="18" hidden="1">
      <c r="A159" s="358" t="s">
        <v>195</v>
      </c>
      <c r="B159" s="358"/>
      <c r="C159" s="355" t="s">
        <v>190</v>
      </c>
      <c r="D159" s="355" t="s">
        <v>193</v>
      </c>
      <c r="E159" s="355" t="s">
        <v>160</v>
      </c>
      <c r="F159" s="355"/>
      <c r="G159" s="355"/>
      <c r="H159" s="364">
        <f>H163</f>
        <v>363.42</v>
      </c>
      <c r="I159" s="364">
        <f>I163</f>
        <v>0</v>
      </c>
      <c r="J159" s="321"/>
      <c r="K159" s="180">
        <f>K163</f>
        <v>100</v>
      </c>
      <c r="L159" s="180">
        <f>L163</f>
        <v>100</v>
      </c>
      <c r="N159" s="186">
        <f t="shared" si="3"/>
        <v>263.42</v>
      </c>
      <c r="O159" s="186">
        <f t="shared" si="3"/>
        <v>-100</v>
      </c>
      <c r="P159" s="186">
        <f t="shared" si="4"/>
        <v>363.42</v>
      </c>
      <c r="Q159" s="186">
        <f t="shared" si="4"/>
        <v>0</v>
      </c>
    </row>
    <row r="160" spans="1:17" ht="31.5">
      <c r="A160" s="343" t="s">
        <v>564</v>
      </c>
      <c r="B160" s="358"/>
      <c r="C160" s="355" t="s">
        <v>190</v>
      </c>
      <c r="D160" s="374">
        <v>5</v>
      </c>
      <c r="E160" s="374">
        <v>2</v>
      </c>
      <c r="F160" s="415">
        <v>3500000000</v>
      </c>
      <c r="G160" s="416"/>
      <c r="H160" s="364">
        <f>H161</f>
        <v>363.42</v>
      </c>
      <c r="I160" s="364">
        <f>I161</f>
        <v>125</v>
      </c>
      <c r="J160" s="321"/>
      <c r="K160" s="180"/>
      <c r="L160" s="180"/>
      <c r="N160" s="186"/>
      <c r="O160" s="186"/>
      <c r="P160" s="186"/>
      <c r="Q160" s="186"/>
    </row>
    <row r="161" spans="1:17" ht="31.5">
      <c r="A161" s="340" t="s">
        <v>565</v>
      </c>
      <c r="B161" s="358"/>
      <c r="C161" s="355" t="s">
        <v>190</v>
      </c>
      <c r="D161" s="374">
        <v>5</v>
      </c>
      <c r="E161" s="374">
        <v>2</v>
      </c>
      <c r="F161" s="415">
        <v>3500200000</v>
      </c>
      <c r="G161" s="416"/>
      <c r="H161" s="364">
        <f>H162</f>
        <v>363.42</v>
      </c>
      <c r="I161" s="364">
        <f>I162</f>
        <v>125</v>
      </c>
      <c r="J161" s="321"/>
      <c r="K161" s="180"/>
      <c r="L161" s="180"/>
      <c r="N161" s="186"/>
      <c r="O161" s="186"/>
      <c r="P161" s="186"/>
      <c r="Q161" s="186"/>
    </row>
    <row r="162" spans="1:17" ht="18">
      <c r="A162" s="340" t="s">
        <v>566</v>
      </c>
      <c r="B162" s="358"/>
      <c r="C162" s="355" t="s">
        <v>190</v>
      </c>
      <c r="D162" s="374">
        <v>5</v>
      </c>
      <c r="E162" s="374">
        <v>2</v>
      </c>
      <c r="F162" s="415">
        <v>3500211200</v>
      </c>
      <c r="G162" s="416"/>
      <c r="H162" s="364">
        <f>H163</f>
        <v>363.42</v>
      </c>
      <c r="I162" s="364">
        <v>125</v>
      </c>
      <c r="J162" s="321"/>
      <c r="K162" s="180"/>
      <c r="L162" s="180"/>
      <c r="N162" s="186"/>
      <c r="O162" s="186"/>
      <c r="P162" s="186"/>
      <c r="Q162" s="186"/>
    </row>
    <row r="163" spans="1:17" ht="31.5">
      <c r="A163" s="343" t="s">
        <v>257</v>
      </c>
      <c r="B163" s="346"/>
      <c r="C163" s="373">
        <v>950</v>
      </c>
      <c r="D163" s="374">
        <v>5</v>
      </c>
      <c r="E163" s="374">
        <v>2</v>
      </c>
      <c r="F163" s="415">
        <v>3500211200</v>
      </c>
      <c r="G163" s="376">
        <v>200</v>
      </c>
      <c r="H163" s="359">
        <v>363.42</v>
      </c>
      <c r="I163" s="359">
        <f>I164</f>
        <v>0</v>
      </c>
      <c r="J163" s="321"/>
      <c r="K163" s="177">
        <f aca="true" t="shared" si="6" ref="K163:L165">K164</f>
        <v>100</v>
      </c>
      <c r="L163" s="177">
        <f t="shared" si="6"/>
        <v>100</v>
      </c>
      <c r="N163" s="186">
        <f aca="true" t="shared" si="7" ref="N163:O241">H163-K163</f>
        <v>263.42</v>
      </c>
      <c r="O163" s="186">
        <f t="shared" si="7"/>
        <v>-100</v>
      </c>
      <c r="P163" s="186">
        <f aca="true" t="shared" si="8" ref="P163:Q241">H163/K163*100</f>
        <v>363.42</v>
      </c>
      <c r="Q163" s="186">
        <f t="shared" si="8"/>
        <v>0</v>
      </c>
    </row>
    <row r="164" spans="1:17" ht="63" hidden="1">
      <c r="A164" s="346" t="s">
        <v>273</v>
      </c>
      <c r="B164" s="346"/>
      <c r="C164" s="373">
        <v>950</v>
      </c>
      <c r="D164" s="374">
        <v>5</v>
      </c>
      <c r="E164" s="374">
        <v>2</v>
      </c>
      <c r="F164" s="375">
        <v>8801000000</v>
      </c>
      <c r="G164" s="376" t="s">
        <v>336</v>
      </c>
      <c r="H164" s="360">
        <f>H165</f>
        <v>0</v>
      </c>
      <c r="I164" s="360">
        <f>I165</f>
        <v>0</v>
      </c>
      <c r="J164" s="321"/>
      <c r="K164" s="178">
        <f t="shared" si="6"/>
        <v>100</v>
      </c>
      <c r="L164" s="178">
        <f t="shared" si="6"/>
        <v>100</v>
      </c>
      <c r="N164" s="186">
        <f t="shared" si="7"/>
        <v>-100</v>
      </c>
      <c r="O164" s="186">
        <f t="shared" si="7"/>
        <v>-100</v>
      </c>
      <c r="P164" s="186">
        <f t="shared" si="8"/>
        <v>0</v>
      </c>
      <c r="Q164" s="186">
        <f t="shared" si="8"/>
        <v>0</v>
      </c>
    </row>
    <row r="165" spans="1:17" ht="18" hidden="1">
      <c r="A165" s="346" t="s">
        <v>345</v>
      </c>
      <c r="B165" s="346"/>
      <c r="C165" s="373">
        <v>950</v>
      </c>
      <c r="D165" s="374">
        <v>5</v>
      </c>
      <c r="E165" s="374">
        <v>2</v>
      </c>
      <c r="F165" s="375">
        <v>8801000001</v>
      </c>
      <c r="G165" s="376" t="s">
        <v>336</v>
      </c>
      <c r="H165" s="359">
        <f>H166</f>
        <v>0</v>
      </c>
      <c r="I165" s="359">
        <f>I166</f>
        <v>0</v>
      </c>
      <c r="J165" s="321"/>
      <c r="K165" s="177">
        <f t="shared" si="6"/>
        <v>100</v>
      </c>
      <c r="L165" s="177">
        <f t="shared" si="6"/>
        <v>100</v>
      </c>
      <c r="N165" s="186">
        <f t="shared" si="7"/>
        <v>-100</v>
      </c>
      <c r="O165" s="186">
        <f t="shared" si="7"/>
        <v>-100</v>
      </c>
      <c r="P165" s="186">
        <f t="shared" si="8"/>
        <v>0</v>
      </c>
      <c r="Q165" s="186">
        <f t="shared" si="8"/>
        <v>0</v>
      </c>
    </row>
    <row r="166" spans="1:17" ht="31.5" hidden="1">
      <c r="A166" s="346" t="s">
        <v>257</v>
      </c>
      <c r="B166" s="346"/>
      <c r="C166" s="373">
        <v>950</v>
      </c>
      <c r="D166" s="374">
        <v>5</v>
      </c>
      <c r="E166" s="374">
        <v>2</v>
      </c>
      <c r="F166" s="375">
        <v>8801000001</v>
      </c>
      <c r="G166" s="376" t="s">
        <v>162</v>
      </c>
      <c r="H166" s="359">
        <v>0</v>
      </c>
      <c r="I166" s="385">
        <v>0</v>
      </c>
      <c r="J166" s="321"/>
      <c r="K166" s="177">
        <v>100</v>
      </c>
      <c r="L166" s="189">
        <v>100</v>
      </c>
      <c r="N166" s="186">
        <f t="shared" si="7"/>
        <v>-100</v>
      </c>
      <c r="O166" s="186">
        <f t="shared" si="7"/>
        <v>-100</v>
      </c>
      <c r="P166" s="186">
        <f t="shared" si="8"/>
        <v>0</v>
      </c>
      <c r="Q166" s="186">
        <f t="shared" si="8"/>
        <v>0</v>
      </c>
    </row>
    <row r="167" spans="1:17" s="9" customFormat="1" ht="18">
      <c r="A167" s="358" t="s">
        <v>196</v>
      </c>
      <c r="B167" s="358"/>
      <c r="C167" s="355" t="s">
        <v>190</v>
      </c>
      <c r="D167" s="355" t="s">
        <v>193</v>
      </c>
      <c r="E167" s="355" t="s">
        <v>169</v>
      </c>
      <c r="F167" s="355"/>
      <c r="G167" s="355"/>
      <c r="H167" s="364">
        <f>H168+H182</f>
        <v>410.3</v>
      </c>
      <c r="I167" s="364">
        <f>I191</f>
        <v>7.5</v>
      </c>
      <c r="J167" s="324"/>
      <c r="K167" s="180">
        <f>K191</f>
        <v>0</v>
      </c>
      <c r="L167" s="180">
        <f>L191</f>
        <v>0</v>
      </c>
      <c r="N167" s="186">
        <f t="shared" si="7"/>
        <v>410.3</v>
      </c>
      <c r="O167" s="186">
        <f t="shared" si="7"/>
        <v>7.5</v>
      </c>
      <c r="P167" s="186" t="e">
        <f t="shared" si="8"/>
        <v>#DIV/0!</v>
      </c>
      <c r="Q167" s="186" t="e">
        <f t="shared" si="8"/>
        <v>#DIV/0!</v>
      </c>
    </row>
    <row r="168" spans="1:17" s="9" customFormat="1" ht="31.5">
      <c r="A168" s="343" t="s">
        <v>564</v>
      </c>
      <c r="B168" s="358"/>
      <c r="C168" s="356" t="s">
        <v>190</v>
      </c>
      <c r="D168" s="355" t="s">
        <v>193</v>
      </c>
      <c r="E168" s="355" t="s">
        <v>169</v>
      </c>
      <c r="F168" s="356" t="s">
        <v>323</v>
      </c>
      <c r="G168" s="355"/>
      <c r="H168" s="364">
        <f>H169</f>
        <v>410.3</v>
      </c>
      <c r="I168" s="364">
        <f>I169</f>
        <v>681.4000000000001</v>
      </c>
      <c r="J168" s="324"/>
      <c r="K168" s="279"/>
      <c r="L168" s="279"/>
      <c r="N168" s="280"/>
      <c r="O168" s="280"/>
      <c r="P168" s="280"/>
      <c r="Q168" s="280"/>
    </row>
    <row r="169" spans="1:17" s="9" customFormat="1" ht="31.5">
      <c r="A169" s="347" t="s">
        <v>567</v>
      </c>
      <c r="B169" s="358"/>
      <c r="C169" s="356" t="s">
        <v>190</v>
      </c>
      <c r="D169" s="356" t="s">
        <v>193</v>
      </c>
      <c r="E169" s="356" t="s">
        <v>169</v>
      </c>
      <c r="F169" s="356" t="s">
        <v>568</v>
      </c>
      <c r="G169" s="356"/>
      <c r="H169" s="363">
        <f>H172+H174+H176+H180+H178</f>
        <v>410.3</v>
      </c>
      <c r="I169" s="363">
        <f>I172+I174+I176+I180+I194</f>
        <v>681.4000000000001</v>
      </c>
      <c r="J169" s="324"/>
      <c r="K169" s="279"/>
      <c r="L169" s="279"/>
      <c r="N169" s="280"/>
      <c r="O169" s="280"/>
      <c r="P169" s="280"/>
      <c r="Q169" s="280"/>
    </row>
    <row r="170" spans="1:17" s="9" customFormat="1" ht="31.5" hidden="1">
      <c r="A170" s="343" t="s">
        <v>564</v>
      </c>
      <c r="B170" s="358"/>
      <c r="C170" s="356"/>
      <c r="D170" s="356" t="s">
        <v>193</v>
      </c>
      <c r="E170" s="356" t="s">
        <v>169</v>
      </c>
      <c r="F170" s="356"/>
      <c r="G170" s="356"/>
      <c r="H170" s="363"/>
      <c r="I170" s="363"/>
      <c r="J170" s="324"/>
      <c r="K170" s="279"/>
      <c r="L170" s="279"/>
      <c r="N170" s="280"/>
      <c r="O170" s="280"/>
      <c r="P170" s="280"/>
      <c r="Q170" s="280"/>
    </row>
    <row r="171" spans="1:17" s="9" customFormat="1" ht="18" hidden="1">
      <c r="A171" s="342"/>
      <c r="B171" s="358"/>
      <c r="C171" s="356"/>
      <c r="D171" s="356"/>
      <c r="E171" s="356"/>
      <c r="F171" s="356"/>
      <c r="G171" s="356"/>
      <c r="H171" s="363"/>
      <c r="I171" s="363"/>
      <c r="J171" s="324"/>
      <c r="K171" s="279"/>
      <c r="L171" s="279"/>
      <c r="N171" s="280"/>
      <c r="O171" s="280"/>
      <c r="P171" s="280"/>
      <c r="Q171" s="280"/>
    </row>
    <row r="172" spans="1:17" s="9" customFormat="1" ht="18">
      <c r="A172" s="358" t="s">
        <v>197</v>
      </c>
      <c r="B172" s="358"/>
      <c r="C172" s="356" t="s">
        <v>190</v>
      </c>
      <c r="D172" s="355" t="s">
        <v>193</v>
      </c>
      <c r="E172" s="355" t="s">
        <v>169</v>
      </c>
      <c r="F172" s="356" t="s">
        <v>569</v>
      </c>
      <c r="G172" s="356"/>
      <c r="H172" s="363">
        <f>25+60+31</f>
        <v>116</v>
      </c>
      <c r="I172" s="363">
        <f>I173</f>
        <v>230.6</v>
      </c>
      <c r="J172" s="324"/>
      <c r="K172" s="279"/>
      <c r="L172" s="279"/>
      <c r="N172" s="280"/>
      <c r="O172" s="280"/>
      <c r="P172" s="280"/>
      <c r="Q172" s="280"/>
    </row>
    <row r="173" spans="1:17" s="9" customFormat="1" ht="31.5">
      <c r="A173" s="343" t="s">
        <v>257</v>
      </c>
      <c r="B173" s="358"/>
      <c r="C173" s="356" t="s">
        <v>190</v>
      </c>
      <c r="D173" s="356" t="s">
        <v>193</v>
      </c>
      <c r="E173" s="356" t="s">
        <v>169</v>
      </c>
      <c r="F173" s="356" t="s">
        <v>569</v>
      </c>
      <c r="G173" s="356" t="s">
        <v>162</v>
      </c>
      <c r="H173" s="363">
        <v>116</v>
      </c>
      <c r="I173" s="363">
        <v>230.6</v>
      </c>
      <c r="J173" s="324"/>
      <c r="K173" s="279"/>
      <c r="L173" s="279"/>
      <c r="N173" s="280"/>
      <c r="O173" s="280"/>
      <c r="P173" s="280"/>
      <c r="Q173" s="280"/>
    </row>
    <row r="174" spans="1:17" s="9" customFormat="1" ht="47.25">
      <c r="A174" s="344" t="s">
        <v>612</v>
      </c>
      <c r="B174" s="358"/>
      <c r="C174" s="356" t="s">
        <v>190</v>
      </c>
      <c r="D174" s="355" t="s">
        <v>193</v>
      </c>
      <c r="E174" s="355" t="s">
        <v>169</v>
      </c>
      <c r="F174" s="356" t="s">
        <v>613</v>
      </c>
      <c r="G174" s="355"/>
      <c r="H174" s="364">
        <f>H175</f>
        <v>53</v>
      </c>
      <c r="I174" s="364">
        <f>I175</f>
        <v>0</v>
      </c>
      <c r="J174" s="324"/>
      <c r="K174" s="279"/>
      <c r="L174" s="279"/>
      <c r="N174" s="280"/>
      <c r="O174" s="280"/>
      <c r="P174" s="280"/>
      <c r="Q174" s="280"/>
    </row>
    <row r="175" spans="1:17" s="9" customFormat="1" ht="31.5">
      <c r="A175" s="342" t="s">
        <v>153</v>
      </c>
      <c r="B175" s="358"/>
      <c r="C175" s="356" t="s">
        <v>190</v>
      </c>
      <c r="D175" s="356" t="s">
        <v>193</v>
      </c>
      <c r="E175" s="356" t="s">
        <v>169</v>
      </c>
      <c r="F175" s="356" t="s">
        <v>613</v>
      </c>
      <c r="G175" s="356" t="s">
        <v>162</v>
      </c>
      <c r="H175" s="359">
        <v>53</v>
      </c>
      <c r="I175" s="359">
        <v>0</v>
      </c>
      <c r="J175" s="324"/>
      <c r="K175" s="279"/>
      <c r="L175" s="279"/>
      <c r="N175" s="280"/>
      <c r="O175" s="280"/>
      <c r="P175" s="280"/>
      <c r="Q175" s="280"/>
    </row>
    <row r="176" spans="1:17" s="9" customFormat="1" ht="18" customHeight="1">
      <c r="A176" s="358" t="s">
        <v>52</v>
      </c>
      <c r="B176" s="358"/>
      <c r="C176" s="356" t="s">
        <v>190</v>
      </c>
      <c r="D176" s="355" t="s">
        <v>193</v>
      </c>
      <c r="E176" s="355" t="s">
        <v>169</v>
      </c>
      <c r="F176" s="356" t="s">
        <v>570</v>
      </c>
      <c r="G176" s="355"/>
      <c r="H176" s="357">
        <f>H177</f>
        <v>100</v>
      </c>
      <c r="I176" s="357">
        <f>I177</f>
        <v>80</v>
      </c>
      <c r="J176" s="324"/>
      <c r="K176" s="279"/>
      <c r="L176" s="279"/>
      <c r="N176" s="280"/>
      <c r="O176" s="280"/>
      <c r="P176" s="280"/>
      <c r="Q176" s="280"/>
    </row>
    <row r="177" spans="1:17" s="9" customFormat="1" ht="31.5">
      <c r="A177" s="343" t="s">
        <v>153</v>
      </c>
      <c r="B177" s="358"/>
      <c r="C177" s="356" t="s">
        <v>190</v>
      </c>
      <c r="D177" s="356" t="s">
        <v>193</v>
      </c>
      <c r="E177" s="356" t="s">
        <v>169</v>
      </c>
      <c r="F177" s="356" t="s">
        <v>570</v>
      </c>
      <c r="G177" s="356" t="s">
        <v>162</v>
      </c>
      <c r="H177" s="359">
        <v>100</v>
      </c>
      <c r="I177" s="359">
        <v>80</v>
      </c>
      <c r="J177" s="324"/>
      <c r="K177" s="279"/>
      <c r="L177" s="279"/>
      <c r="N177" s="280"/>
      <c r="O177" s="280"/>
      <c r="P177" s="280"/>
      <c r="Q177" s="280"/>
    </row>
    <row r="178" spans="1:17" s="9" customFormat="1" ht="40.5" customHeight="1" hidden="1">
      <c r="A178" s="417" t="s">
        <v>446</v>
      </c>
      <c r="B178" s="358"/>
      <c r="C178" s="356" t="s">
        <v>190</v>
      </c>
      <c r="D178" s="356" t="s">
        <v>193</v>
      </c>
      <c r="E178" s="356" t="s">
        <v>169</v>
      </c>
      <c r="F178" s="418">
        <v>3505074110</v>
      </c>
      <c r="G178" s="418"/>
      <c r="H178" s="419">
        <v>0</v>
      </c>
      <c r="I178" s="359"/>
      <c r="J178" s="324"/>
      <c r="K178" s="279"/>
      <c r="L178" s="279"/>
      <c r="N178" s="280"/>
      <c r="O178" s="280"/>
      <c r="P178" s="280"/>
      <c r="Q178" s="280"/>
    </row>
    <row r="179" spans="1:17" s="9" customFormat="1" ht="31.5" hidden="1">
      <c r="A179" s="417" t="s">
        <v>153</v>
      </c>
      <c r="B179" s="358"/>
      <c r="C179" s="356"/>
      <c r="D179" s="356" t="s">
        <v>193</v>
      </c>
      <c r="E179" s="356" t="s">
        <v>169</v>
      </c>
      <c r="F179" s="418">
        <v>3505074110</v>
      </c>
      <c r="G179" s="418">
        <v>200</v>
      </c>
      <c r="H179" s="419">
        <v>0</v>
      </c>
      <c r="I179" s="359"/>
      <c r="J179" s="324"/>
      <c r="K179" s="279"/>
      <c r="L179" s="279"/>
      <c r="N179" s="280"/>
      <c r="O179" s="280"/>
      <c r="P179" s="280"/>
      <c r="Q179" s="280"/>
    </row>
    <row r="180" spans="1:17" s="9" customFormat="1" ht="31.5">
      <c r="A180" s="420" t="s">
        <v>280</v>
      </c>
      <c r="B180" s="421"/>
      <c r="C180" s="411" t="s">
        <v>190</v>
      </c>
      <c r="D180" s="411" t="s">
        <v>193</v>
      </c>
      <c r="E180" s="411" t="s">
        <v>169</v>
      </c>
      <c r="F180" s="411" t="s">
        <v>288</v>
      </c>
      <c r="G180" s="411"/>
      <c r="H180" s="359">
        <f>H181</f>
        <v>141.3</v>
      </c>
      <c r="I180" s="359">
        <f>I181</f>
        <v>363.3</v>
      </c>
      <c r="J180" s="324"/>
      <c r="K180" s="279"/>
      <c r="L180" s="279"/>
      <c r="N180" s="280"/>
      <c r="O180" s="280"/>
      <c r="P180" s="280"/>
      <c r="Q180" s="280"/>
    </row>
    <row r="181" spans="1:17" s="9" customFormat="1" ht="31.5">
      <c r="A181" s="422" t="s">
        <v>257</v>
      </c>
      <c r="B181" s="358"/>
      <c r="C181" s="356" t="s">
        <v>190</v>
      </c>
      <c r="D181" s="356" t="s">
        <v>193</v>
      </c>
      <c r="E181" s="356" t="s">
        <v>169</v>
      </c>
      <c r="F181" s="356" t="s">
        <v>571</v>
      </c>
      <c r="G181" s="356" t="s">
        <v>162</v>
      </c>
      <c r="H181" s="359">
        <v>141.3</v>
      </c>
      <c r="I181" s="359">
        <v>363.3</v>
      </c>
      <c r="J181" s="324"/>
      <c r="K181" s="279"/>
      <c r="L181" s="279"/>
      <c r="N181" s="280"/>
      <c r="O181" s="280"/>
      <c r="P181" s="280"/>
      <c r="Q181" s="280"/>
    </row>
    <row r="182" spans="1:17" s="9" customFormat="1" ht="97.5" customHeight="1" hidden="1">
      <c r="A182" s="423" t="s">
        <v>419</v>
      </c>
      <c r="B182" s="358"/>
      <c r="C182" s="356" t="s">
        <v>190</v>
      </c>
      <c r="D182" s="424" t="s">
        <v>193</v>
      </c>
      <c r="E182" s="424" t="s">
        <v>169</v>
      </c>
      <c r="F182" s="424" t="s">
        <v>421</v>
      </c>
      <c r="G182" s="424"/>
      <c r="H182" s="425">
        <f>H183</f>
        <v>0</v>
      </c>
      <c r="I182" s="425">
        <f>I183</f>
        <v>2488.1000000000004</v>
      </c>
      <c r="J182" s="324"/>
      <c r="K182" s="279"/>
      <c r="L182" s="279"/>
      <c r="N182" s="280"/>
      <c r="O182" s="280"/>
      <c r="P182" s="280"/>
      <c r="Q182" s="280"/>
    </row>
    <row r="183" spans="1:17" s="9" customFormat="1" ht="40.5" customHeight="1" hidden="1">
      <c r="A183" s="426" t="s">
        <v>447</v>
      </c>
      <c r="B183" s="358"/>
      <c r="C183" s="356" t="s">
        <v>190</v>
      </c>
      <c r="D183" s="424" t="s">
        <v>193</v>
      </c>
      <c r="E183" s="424" t="s">
        <v>169</v>
      </c>
      <c r="F183" s="424" t="s">
        <v>423</v>
      </c>
      <c r="G183" s="424"/>
      <c r="H183" s="425">
        <f>H186</f>
        <v>0</v>
      </c>
      <c r="I183" s="425">
        <f>I186+I188+I184</f>
        <v>2488.1000000000004</v>
      </c>
      <c r="J183" s="324"/>
      <c r="K183" s="279"/>
      <c r="L183" s="279"/>
      <c r="N183" s="280"/>
      <c r="O183" s="280"/>
      <c r="P183" s="280"/>
      <c r="Q183" s="280"/>
    </row>
    <row r="184" spans="1:17" s="9" customFormat="1" ht="47.25" hidden="1">
      <c r="A184" s="426" t="s">
        <v>448</v>
      </c>
      <c r="B184" s="358"/>
      <c r="C184" s="356" t="s">
        <v>190</v>
      </c>
      <c r="D184" s="424" t="s">
        <v>193</v>
      </c>
      <c r="E184" s="424" t="s">
        <v>169</v>
      </c>
      <c r="F184" s="424" t="s">
        <v>424</v>
      </c>
      <c r="G184" s="424"/>
      <c r="H184" s="425">
        <f>H185</f>
        <v>0</v>
      </c>
      <c r="I184" s="425">
        <f>I185</f>
        <v>8.3</v>
      </c>
      <c r="J184" s="324"/>
      <c r="K184" s="279"/>
      <c r="L184" s="279"/>
      <c r="N184" s="280"/>
      <c r="O184" s="280"/>
      <c r="P184" s="280"/>
      <c r="Q184" s="280"/>
    </row>
    <row r="185" spans="1:17" s="9" customFormat="1" ht="31.5" hidden="1">
      <c r="A185" s="426" t="s">
        <v>153</v>
      </c>
      <c r="B185" s="358"/>
      <c r="C185" s="356" t="s">
        <v>190</v>
      </c>
      <c r="D185" s="424" t="s">
        <v>193</v>
      </c>
      <c r="E185" s="424" t="s">
        <v>169</v>
      </c>
      <c r="F185" s="424" t="s">
        <v>424</v>
      </c>
      <c r="G185" s="424" t="s">
        <v>162</v>
      </c>
      <c r="H185" s="425">
        <v>0</v>
      </c>
      <c r="I185" s="425">
        <v>8.3</v>
      </c>
      <c r="J185" s="324"/>
      <c r="K185" s="279"/>
      <c r="L185" s="279"/>
      <c r="N185" s="280"/>
      <c r="O185" s="280"/>
      <c r="P185" s="280"/>
      <c r="Q185" s="280"/>
    </row>
    <row r="186" spans="1:17" s="9" customFormat="1" ht="31.5" hidden="1">
      <c r="A186" s="426" t="s">
        <v>449</v>
      </c>
      <c r="B186" s="358"/>
      <c r="C186" s="356" t="s">
        <v>190</v>
      </c>
      <c r="D186" s="424" t="s">
        <v>193</v>
      </c>
      <c r="E186" s="424" t="s">
        <v>169</v>
      </c>
      <c r="F186" s="424" t="s">
        <v>450</v>
      </c>
      <c r="G186" s="424"/>
      <c r="H186" s="425">
        <f>H187</f>
        <v>0</v>
      </c>
      <c r="I186" s="425">
        <f>I187</f>
        <v>1542.5</v>
      </c>
      <c r="J186" s="324"/>
      <c r="K186" s="279"/>
      <c r="L186" s="279"/>
      <c r="N186" s="280"/>
      <c r="O186" s="280"/>
      <c r="P186" s="280"/>
      <c r="Q186" s="280"/>
    </row>
    <row r="187" spans="1:17" s="9" customFormat="1" ht="31.5" hidden="1">
      <c r="A187" s="426" t="s">
        <v>153</v>
      </c>
      <c r="B187" s="358"/>
      <c r="C187" s="356" t="s">
        <v>190</v>
      </c>
      <c r="D187" s="424" t="s">
        <v>193</v>
      </c>
      <c r="E187" s="424" t="s">
        <v>169</v>
      </c>
      <c r="F187" s="424" t="s">
        <v>450</v>
      </c>
      <c r="G187" s="424" t="s">
        <v>162</v>
      </c>
      <c r="H187" s="425">
        <v>0</v>
      </c>
      <c r="I187" s="425">
        <v>1542.5</v>
      </c>
      <c r="J187" s="324"/>
      <c r="K187" s="279"/>
      <c r="L187" s="279"/>
      <c r="N187" s="280"/>
      <c r="O187" s="280"/>
      <c r="P187" s="280"/>
      <c r="Q187" s="280"/>
    </row>
    <row r="188" spans="1:17" s="9" customFormat="1" ht="18" hidden="1">
      <c r="A188" s="426" t="s">
        <v>418</v>
      </c>
      <c r="B188" s="358"/>
      <c r="C188" s="356" t="s">
        <v>190</v>
      </c>
      <c r="D188" s="424" t="s">
        <v>193</v>
      </c>
      <c r="E188" s="424" t="s">
        <v>169</v>
      </c>
      <c r="F188" s="424" t="s">
        <v>450</v>
      </c>
      <c r="G188" s="424"/>
      <c r="H188" s="425">
        <f>H189</f>
        <v>786.7</v>
      </c>
      <c r="I188" s="425">
        <f>I189</f>
        <v>937.3</v>
      </c>
      <c r="J188" s="324"/>
      <c r="K188" s="279"/>
      <c r="L188" s="279"/>
      <c r="N188" s="280"/>
      <c r="O188" s="280"/>
      <c r="P188" s="280"/>
      <c r="Q188" s="280"/>
    </row>
    <row r="189" spans="1:17" s="9" customFormat="1" ht="31.5" hidden="1">
      <c r="A189" s="426" t="s">
        <v>153</v>
      </c>
      <c r="B189" s="358"/>
      <c r="C189" s="356" t="s">
        <v>190</v>
      </c>
      <c r="D189" s="424" t="s">
        <v>193</v>
      </c>
      <c r="E189" s="424" t="s">
        <v>169</v>
      </c>
      <c r="F189" s="424" t="s">
        <v>450</v>
      </c>
      <c r="G189" s="424" t="s">
        <v>162</v>
      </c>
      <c r="H189" s="425">
        <v>786.7</v>
      </c>
      <c r="I189" s="425">
        <v>937.3</v>
      </c>
      <c r="J189" s="324"/>
      <c r="K189" s="279"/>
      <c r="L189" s="279"/>
      <c r="N189" s="280"/>
      <c r="O189" s="280"/>
      <c r="P189" s="280"/>
      <c r="Q189" s="280"/>
    </row>
    <row r="190" spans="1:12" ht="78.75" hidden="1">
      <c r="A190" s="423" t="s">
        <v>419</v>
      </c>
      <c r="B190" s="422"/>
      <c r="C190" s="356" t="s">
        <v>190</v>
      </c>
      <c r="D190" s="424" t="s">
        <v>193</v>
      </c>
      <c r="E190" s="424" t="s">
        <v>169</v>
      </c>
      <c r="F190" s="424" t="s">
        <v>421</v>
      </c>
      <c r="G190" s="424"/>
      <c r="H190" s="427">
        <f>H191</f>
        <v>0</v>
      </c>
      <c r="I190" s="425">
        <f>I191</f>
        <v>7.5</v>
      </c>
      <c r="J190" s="322"/>
      <c r="K190" s="1"/>
      <c r="L190" s="1"/>
    </row>
    <row r="191" spans="1:12" ht="47.25" hidden="1">
      <c r="A191" s="426" t="s">
        <v>420</v>
      </c>
      <c r="B191" s="422"/>
      <c r="C191" s="356" t="s">
        <v>190</v>
      </c>
      <c r="D191" s="424" t="s">
        <v>193</v>
      </c>
      <c r="E191" s="424" t="s">
        <v>169</v>
      </c>
      <c r="F191" s="424" t="s">
        <v>423</v>
      </c>
      <c r="G191" s="424"/>
      <c r="H191" s="427">
        <f>H192</f>
        <v>0</v>
      </c>
      <c r="I191" s="425">
        <f>I192+I194+I196</f>
        <v>7.5</v>
      </c>
      <c r="J191" s="322"/>
      <c r="K191" s="1"/>
      <c r="L191" s="1"/>
    </row>
    <row r="192" spans="1:12" ht="18" hidden="1">
      <c r="A192" s="426" t="s">
        <v>422</v>
      </c>
      <c r="B192" s="422"/>
      <c r="C192" s="356" t="s">
        <v>190</v>
      </c>
      <c r="D192" s="424" t="s">
        <v>193</v>
      </c>
      <c r="E192" s="424" t="s">
        <v>169</v>
      </c>
      <c r="F192" s="424" t="s">
        <v>424</v>
      </c>
      <c r="G192" s="424"/>
      <c r="H192" s="427">
        <f>H193</f>
        <v>0</v>
      </c>
      <c r="I192" s="425">
        <f>I193</f>
        <v>0</v>
      </c>
      <c r="J192" s="322"/>
      <c r="K192" s="1"/>
      <c r="L192" s="1"/>
    </row>
    <row r="193" spans="1:12" ht="31.5" hidden="1">
      <c r="A193" s="426" t="s">
        <v>153</v>
      </c>
      <c r="B193" s="422"/>
      <c r="C193" s="356" t="s">
        <v>190</v>
      </c>
      <c r="D193" s="424" t="s">
        <v>193</v>
      </c>
      <c r="E193" s="424" t="s">
        <v>169</v>
      </c>
      <c r="F193" s="424" t="s">
        <v>424</v>
      </c>
      <c r="G193" s="424" t="s">
        <v>162</v>
      </c>
      <c r="H193" s="427">
        <v>0</v>
      </c>
      <c r="I193" s="425"/>
      <c r="J193" s="322"/>
      <c r="K193" s="1"/>
      <c r="L193" s="1"/>
    </row>
    <row r="194" spans="1:12" ht="18" hidden="1">
      <c r="A194" s="426" t="s">
        <v>417</v>
      </c>
      <c r="B194" s="422"/>
      <c r="C194" s="356" t="s">
        <v>190</v>
      </c>
      <c r="D194" s="424" t="s">
        <v>193</v>
      </c>
      <c r="E194" s="424" t="s">
        <v>169</v>
      </c>
      <c r="F194" s="424" t="s">
        <v>425</v>
      </c>
      <c r="G194" s="424"/>
      <c r="H194" s="427"/>
      <c r="I194" s="425">
        <f>I195</f>
        <v>7.5</v>
      </c>
      <c r="J194" s="322"/>
      <c r="K194" s="1"/>
      <c r="L194" s="1"/>
    </row>
    <row r="195" spans="1:12" ht="31.5" hidden="1">
      <c r="A195" s="426" t="s">
        <v>153</v>
      </c>
      <c r="B195" s="422"/>
      <c r="C195" s="356" t="s">
        <v>190</v>
      </c>
      <c r="D195" s="424" t="s">
        <v>193</v>
      </c>
      <c r="E195" s="424" t="s">
        <v>169</v>
      </c>
      <c r="F195" s="424" t="s">
        <v>425</v>
      </c>
      <c r="G195" s="424" t="s">
        <v>162</v>
      </c>
      <c r="H195" s="427"/>
      <c r="I195" s="425">
        <v>7.5</v>
      </c>
      <c r="J195" s="322"/>
      <c r="K195" s="1"/>
      <c r="L195" s="1"/>
    </row>
    <row r="196" spans="1:17" s="9" customFormat="1" ht="18" hidden="1">
      <c r="A196" s="358" t="s">
        <v>52</v>
      </c>
      <c r="B196" s="358"/>
      <c r="C196" s="355" t="s">
        <v>190</v>
      </c>
      <c r="D196" s="355" t="s">
        <v>193</v>
      </c>
      <c r="E196" s="355" t="s">
        <v>169</v>
      </c>
      <c r="F196" s="355" t="s">
        <v>7</v>
      </c>
      <c r="G196" s="355"/>
      <c r="H196" s="357">
        <f>H197</f>
        <v>0</v>
      </c>
      <c r="I196" s="357">
        <f>I197</f>
        <v>0</v>
      </c>
      <c r="J196" s="324"/>
      <c r="K196" s="176">
        <f>K197</f>
        <v>0</v>
      </c>
      <c r="L196" s="176">
        <f>L197</f>
        <v>0</v>
      </c>
      <c r="N196" s="186">
        <f t="shared" si="7"/>
        <v>0</v>
      </c>
      <c r="O196" s="186">
        <f t="shared" si="7"/>
        <v>0</v>
      </c>
      <c r="P196" s="186" t="e">
        <f t="shared" si="8"/>
        <v>#DIV/0!</v>
      </c>
      <c r="Q196" s="186" t="e">
        <f t="shared" si="8"/>
        <v>#DIV/0!</v>
      </c>
    </row>
    <row r="197" spans="1:17" ht="31.5" hidden="1">
      <c r="A197" s="343" t="s">
        <v>153</v>
      </c>
      <c r="B197" s="343"/>
      <c r="C197" s="356" t="s">
        <v>190</v>
      </c>
      <c r="D197" s="356" t="s">
        <v>193</v>
      </c>
      <c r="E197" s="356" t="s">
        <v>169</v>
      </c>
      <c r="F197" s="356" t="s">
        <v>7</v>
      </c>
      <c r="G197" s="356" t="s">
        <v>162</v>
      </c>
      <c r="H197" s="359">
        <v>0</v>
      </c>
      <c r="I197" s="359">
        <v>0</v>
      </c>
      <c r="J197" s="322"/>
      <c r="K197" s="177">
        <v>0</v>
      </c>
      <c r="L197" s="177">
        <v>0</v>
      </c>
      <c r="N197" s="186">
        <f t="shared" si="7"/>
        <v>0</v>
      </c>
      <c r="O197" s="186">
        <f t="shared" si="7"/>
        <v>0</v>
      </c>
      <c r="P197" s="186" t="e">
        <f t="shared" si="8"/>
        <v>#DIV/0!</v>
      </c>
      <c r="Q197" s="186" t="e">
        <f t="shared" si="8"/>
        <v>#DIV/0!</v>
      </c>
    </row>
    <row r="198" spans="1:17" ht="18" hidden="1">
      <c r="A198" s="428"/>
      <c r="B198" s="428"/>
      <c r="C198" s="356"/>
      <c r="D198" s="356"/>
      <c r="E198" s="356"/>
      <c r="F198" s="356"/>
      <c r="G198" s="356"/>
      <c r="H198" s="359"/>
      <c r="I198" s="359"/>
      <c r="J198" s="322"/>
      <c r="K198" s="177"/>
      <c r="L198" s="177"/>
      <c r="N198" s="186">
        <f t="shared" si="7"/>
        <v>0</v>
      </c>
      <c r="O198" s="186">
        <f t="shared" si="7"/>
        <v>0</v>
      </c>
      <c r="P198" s="186" t="e">
        <f t="shared" si="8"/>
        <v>#DIV/0!</v>
      </c>
      <c r="Q198" s="186" t="e">
        <f t="shared" si="8"/>
        <v>#DIV/0!</v>
      </c>
    </row>
    <row r="199" spans="1:17" ht="31.5" hidden="1">
      <c r="A199" s="429" t="s">
        <v>280</v>
      </c>
      <c r="B199" s="429"/>
      <c r="C199" s="356" t="s">
        <v>190</v>
      </c>
      <c r="D199" s="356" t="s">
        <v>193</v>
      </c>
      <c r="E199" s="356" t="s">
        <v>169</v>
      </c>
      <c r="F199" s="356" t="s">
        <v>278</v>
      </c>
      <c r="G199" s="356"/>
      <c r="H199" s="359">
        <f>H200</f>
        <v>0</v>
      </c>
      <c r="I199" s="359">
        <f>I200</f>
        <v>0</v>
      </c>
      <c r="J199" s="322"/>
      <c r="K199" s="177">
        <f>K200</f>
        <v>0</v>
      </c>
      <c r="L199" s="177">
        <f>L200</f>
        <v>0</v>
      </c>
      <c r="N199" s="186">
        <f t="shared" si="7"/>
        <v>0</v>
      </c>
      <c r="O199" s="186">
        <f t="shared" si="7"/>
        <v>0</v>
      </c>
      <c r="P199" s="186" t="e">
        <f t="shared" si="8"/>
        <v>#DIV/0!</v>
      </c>
      <c r="Q199" s="186" t="e">
        <f t="shared" si="8"/>
        <v>#DIV/0!</v>
      </c>
    </row>
    <row r="200" spans="1:17" ht="31.5" hidden="1">
      <c r="A200" s="335" t="s">
        <v>257</v>
      </c>
      <c r="B200" s="335"/>
      <c r="C200" s="356" t="s">
        <v>190</v>
      </c>
      <c r="D200" s="356" t="s">
        <v>193</v>
      </c>
      <c r="E200" s="356" t="s">
        <v>169</v>
      </c>
      <c r="F200" s="356" t="s">
        <v>278</v>
      </c>
      <c r="G200" s="356" t="s">
        <v>162</v>
      </c>
      <c r="H200" s="359"/>
      <c r="I200" s="359"/>
      <c r="J200" s="322"/>
      <c r="K200" s="177"/>
      <c r="L200" s="177"/>
      <c r="N200" s="186">
        <f t="shared" si="7"/>
        <v>0</v>
      </c>
      <c r="O200" s="186">
        <f t="shared" si="7"/>
        <v>0</v>
      </c>
      <c r="P200" s="186" t="e">
        <f t="shared" si="8"/>
        <v>#DIV/0!</v>
      </c>
      <c r="Q200" s="186" t="e">
        <f t="shared" si="8"/>
        <v>#DIV/0!</v>
      </c>
    </row>
    <row r="201" spans="1:17" ht="31.5" hidden="1">
      <c r="A201" s="429" t="s">
        <v>282</v>
      </c>
      <c r="B201" s="429"/>
      <c r="C201" s="356" t="s">
        <v>190</v>
      </c>
      <c r="D201" s="356" t="s">
        <v>193</v>
      </c>
      <c r="E201" s="356" t="s">
        <v>169</v>
      </c>
      <c r="F201" s="356" t="s">
        <v>279</v>
      </c>
      <c r="G201" s="356"/>
      <c r="H201" s="359">
        <f>H202</f>
        <v>0</v>
      </c>
      <c r="I201" s="359">
        <f>I202</f>
        <v>0</v>
      </c>
      <c r="J201" s="322"/>
      <c r="K201" s="177">
        <f>K202</f>
        <v>0</v>
      </c>
      <c r="L201" s="177">
        <f>L202</f>
        <v>0</v>
      </c>
      <c r="N201" s="186">
        <f t="shared" si="7"/>
        <v>0</v>
      </c>
      <c r="O201" s="186">
        <f t="shared" si="7"/>
        <v>0</v>
      </c>
      <c r="P201" s="186" t="e">
        <f t="shared" si="8"/>
        <v>#DIV/0!</v>
      </c>
      <c r="Q201" s="186" t="e">
        <f t="shared" si="8"/>
        <v>#DIV/0!</v>
      </c>
    </row>
    <row r="202" spans="1:17" ht="31.5" hidden="1">
      <c r="A202" s="335" t="s">
        <v>257</v>
      </c>
      <c r="B202" s="335"/>
      <c r="C202" s="356" t="s">
        <v>190</v>
      </c>
      <c r="D202" s="356" t="s">
        <v>193</v>
      </c>
      <c r="E202" s="356" t="s">
        <v>169</v>
      </c>
      <c r="F202" s="356" t="s">
        <v>279</v>
      </c>
      <c r="G202" s="356" t="s">
        <v>162</v>
      </c>
      <c r="H202" s="359"/>
      <c r="I202" s="359"/>
      <c r="J202" s="322"/>
      <c r="K202" s="177"/>
      <c r="L202" s="177"/>
      <c r="N202" s="186">
        <f t="shared" si="7"/>
        <v>0</v>
      </c>
      <c r="O202" s="186">
        <f t="shared" si="7"/>
        <v>0</v>
      </c>
      <c r="P202" s="186" t="e">
        <f t="shared" si="8"/>
        <v>#DIV/0!</v>
      </c>
      <c r="Q202" s="186" t="e">
        <f t="shared" si="8"/>
        <v>#DIV/0!</v>
      </c>
    </row>
    <row r="203" spans="1:17" s="9" customFormat="1" ht="18">
      <c r="A203" s="344" t="s">
        <v>198</v>
      </c>
      <c r="B203" s="344"/>
      <c r="C203" s="355" t="s">
        <v>190</v>
      </c>
      <c r="D203" s="355" t="s">
        <v>199</v>
      </c>
      <c r="E203" s="355"/>
      <c r="F203" s="355"/>
      <c r="G203" s="355"/>
      <c r="H203" s="364">
        <f>H204</f>
        <v>15</v>
      </c>
      <c r="I203" s="364">
        <f>I204</f>
        <v>5</v>
      </c>
      <c r="J203" s="324"/>
      <c r="K203" s="180">
        <f>K204</f>
        <v>15</v>
      </c>
      <c r="L203" s="180">
        <f>L204</f>
        <v>15</v>
      </c>
      <c r="N203" s="186">
        <f t="shared" si="7"/>
        <v>0</v>
      </c>
      <c r="O203" s="186">
        <f t="shared" si="7"/>
        <v>-10</v>
      </c>
      <c r="P203" s="186">
        <f t="shared" si="8"/>
        <v>100</v>
      </c>
      <c r="Q203" s="186">
        <f t="shared" si="8"/>
        <v>33.33333333333333</v>
      </c>
    </row>
    <row r="204" spans="1:17" s="9" customFormat="1" ht="31.5">
      <c r="A204" s="344" t="s">
        <v>166</v>
      </c>
      <c r="B204" s="344"/>
      <c r="C204" s="355" t="s">
        <v>190</v>
      </c>
      <c r="D204" s="355" t="s">
        <v>199</v>
      </c>
      <c r="E204" s="355" t="s">
        <v>193</v>
      </c>
      <c r="F204" s="355"/>
      <c r="G204" s="355"/>
      <c r="H204" s="364">
        <f>H206</f>
        <v>15</v>
      </c>
      <c r="I204" s="364">
        <f>I206</f>
        <v>5</v>
      </c>
      <c r="J204" s="324"/>
      <c r="K204" s="180">
        <f>K206</f>
        <v>15</v>
      </c>
      <c r="L204" s="180">
        <f>L206</f>
        <v>15</v>
      </c>
      <c r="N204" s="186">
        <f t="shared" si="7"/>
        <v>0</v>
      </c>
      <c r="O204" s="186">
        <f t="shared" si="7"/>
        <v>-10</v>
      </c>
      <c r="P204" s="186">
        <f t="shared" si="8"/>
        <v>100</v>
      </c>
      <c r="Q204" s="186">
        <f t="shared" si="8"/>
        <v>33.33333333333333</v>
      </c>
    </row>
    <row r="205" spans="1:17" s="9" customFormat="1" ht="18" customHeight="1">
      <c r="A205" s="339" t="s">
        <v>572</v>
      </c>
      <c r="B205" s="344"/>
      <c r="C205" s="355" t="s">
        <v>190</v>
      </c>
      <c r="D205" s="355" t="s">
        <v>199</v>
      </c>
      <c r="E205" s="355" t="s">
        <v>193</v>
      </c>
      <c r="F205" s="355" t="s">
        <v>327</v>
      </c>
      <c r="G205" s="355"/>
      <c r="H205" s="364">
        <f>H206</f>
        <v>15</v>
      </c>
      <c r="I205" s="364">
        <f>I206</f>
        <v>5</v>
      </c>
      <c r="J205" s="324"/>
      <c r="K205" s="180">
        <f>K206</f>
        <v>15</v>
      </c>
      <c r="L205" s="180">
        <f>L206</f>
        <v>15</v>
      </c>
      <c r="N205" s="186">
        <f t="shared" si="7"/>
        <v>0</v>
      </c>
      <c r="O205" s="186">
        <f t="shared" si="7"/>
        <v>-10</v>
      </c>
      <c r="P205" s="186">
        <f t="shared" si="8"/>
        <v>100</v>
      </c>
      <c r="Q205" s="186">
        <f t="shared" si="8"/>
        <v>33.33333333333333</v>
      </c>
    </row>
    <row r="206" spans="1:17" ht="16.5" customHeight="1">
      <c r="A206" s="340" t="s">
        <v>573</v>
      </c>
      <c r="B206" s="430"/>
      <c r="C206" s="356" t="s">
        <v>190</v>
      </c>
      <c r="D206" s="356" t="s">
        <v>199</v>
      </c>
      <c r="E206" s="356" t="s">
        <v>193</v>
      </c>
      <c r="F206" s="356" t="s">
        <v>575</v>
      </c>
      <c r="G206" s="356"/>
      <c r="H206" s="363">
        <f>H207</f>
        <v>15</v>
      </c>
      <c r="I206" s="363">
        <f>I207</f>
        <v>5</v>
      </c>
      <c r="J206" s="322"/>
      <c r="K206" s="179">
        <f>K207</f>
        <v>15</v>
      </c>
      <c r="L206" s="179">
        <f>L207</f>
        <v>15</v>
      </c>
      <c r="N206" s="186">
        <f t="shared" si="7"/>
        <v>0</v>
      </c>
      <c r="O206" s="186">
        <f t="shared" si="7"/>
        <v>-10</v>
      </c>
      <c r="P206" s="186">
        <f t="shared" si="8"/>
        <v>100</v>
      </c>
      <c r="Q206" s="186">
        <f t="shared" si="8"/>
        <v>33.33333333333333</v>
      </c>
    </row>
    <row r="207" spans="1:17" ht="63">
      <c r="A207" s="339" t="s">
        <v>574</v>
      </c>
      <c r="B207" s="342"/>
      <c r="C207" s="356" t="s">
        <v>190</v>
      </c>
      <c r="D207" s="356" t="s">
        <v>199</v>
      </c>
      <c r="E207" s="356" t="s">
        <v>193</v>
      </c>
      <c r="F207" s="356" t="s">
        <v>576</v>
      </c>
      <c r="G207" s="356"/>
      <c r="H207" s="363">
        <f>H208</f>
        <v>15</v>
      </c>
      <c r="I207" s="363">
        <v>5</v>
      </c>
      <c r="J207" s="322"/>
      <c r="K207" s="179">
        <v>15</v>
      </c>
      <c r="L207" s="179">
        <v>15</v>
      </c>
      <c r="N207" s="186">
        <f t="shared" si="7"/>
        <v>0</v>
      </c>
      <c r="O207" s="186">
        <f t="shared" si="7"/>
        <v>-10</v>
      </c>
      <c r="P207" s="186">
        <f t="shared" si="8"/>
        <v>100</v>
      </c>
      <c r="Q207" s="186">
        <f t="shared" si="8"/>
        <v>33.33333333333333</v>
      </c>
    </row>
    <row r="208" spans="1:17" ht="31.5">
      <c r="A208" s="342" t="s">
        <v>257</v>
      </c>
      <c r="B208" s="342"/>
      <c r="C208" s="356" t="s">
        <v>190</v>
      </c>
      <c r="D208" s="356" t="s">
        <v>199</v>
      </c>
      <c r="E208" s="356" t="s">
        <v>193</v>
      </c>
      <c r="F208" s="356" t="s">
        <v>576</v>
      </c>
      <c r="G208" s="356" t="s">
        <v>162</v>
      </c>
      <c r="H208" s="363">
        <v>15</v>
      </c>
      <c r="I208" s="363">
        <v>20</v>
      </c>
      <c r="J208" s="322"/>
      <c r="K208" s="179">
        <v>20</v>
      </c>
      <c r="L208" s="179">
        <v>20</v>
      </c>
      <c r="N208" s="186">
        <f t="shared" si="7"/>
        <v>-5</v>
      </c>
      <c r="O208" s="186">
        <f t="shared" si="7"/>
        <v>0</v>
      </c>
      <c r="P208" s="186">
        <f t="shared" si="8"/>
        <v>75</v>
      </c>
      <c r="Q208" s="186">
        <f t="shared" si="8"/>
        <v>100</v>
      </c>
    </row>
    <row r="209" spans="1:17" ht="18" hidden="1">
      <c r="A209" s="342" t="s">
        <v>172</v>
      </c>
      <c r="B209" s="342"/>
      <c r="C209" s="356" t="s">
        <v>190</v>
      </c>
      <c r="D209" s="356" t="s">
        <v>199</v>
      </c>
      <c r="E209" s="356" t="s">
        <v>193</v>
      </c>
      <c r="F209" s="356" t="s">
        <v>167</v>
      </c>
      <c r="G209" s="356" t="s">
        <v>162</v>
      </c>
      <c r="H209" s="359">
        <v>0</v>
      </c>
      <c r="I209" s="359">
        <v>20</v>
      </c>
      <c r="J209" s="322"/>
      <c r="K209" s="177">
        <v>20</v>
      </c>
      <c r="L209" s="177">
        <v>20</v>
      </c>
      <c r="N209" s="186">
        <f t="shared" si="7"/>
        <v>-20</v>
      </c>
      <c r="O209" s="186">
        <f t="shared" si="7"/>
        <v>0</v>
      </c>
      <c r="P209" s="186">
        <f t="shared" si="8"/>
        <v>0</v>
      </c>
      <c r="Q209" s="186">
        <f t="shared" si="8"/>
        <v>100</v>
      </c>
    </row>
    <row r="210" spans="1:17" ht="18" hidden="1">
      <c r="A210" s="343" t="s">
        <v>177</v>
      </c>
      <c r="B210" s="343"/>
      <c r="C210" s="356" t="s">
        <v>190</v>
      </c>
      <c r="D210" s="356" t="s">
        <v>199</v>
      </c>
      <c r="E210" s="356" t="s">
        <v>193</v>
      </c>
      <c r="F210" s="356" t="s">
        <v>167</v>
      </c>
      <c r="G210" s="356" t="s">
        <v>162</v>
      </c>
      <c r="H210" s="363">
        <v>0</v>
      </c>
      <c r="I210" s="363">
        <v>20</v>
      </c>
      <c r="J210" s="322"/>
      <c r="K210" s="179">
        <v>20</v>
      </c>
      <c r="L210" s="179">
        <v>20</v>
      </c>
      <c r="N210" s="186">
        <f t="shared" si="7"/>
        <v>-20</v>
      </c>
      <c r="O210" s="186">
        <f t="shared" si="7"/>
        <v>0</v>
      </c>
      <c r="P210" s="186">
        <f t="shared" si="8"/>
        <v>0</v>
      </c>
      <c r="Q210" s="186">
        <f t="shared" si="8"/>
        <v>100</v>
      </c>
    </row>
    <row r="211" spans="1:17" s="9" customFormat="1" ht="18">
      <c r="A211" s="358" t="s">
        <v>225</v>
      </c>
      <c r="B211" s="358"/>
      <c r="C211" s="355" t="s">
        <v>190</v>
      </c>
      <c r="D211" s="355" t="s">
        <v>200</v>
      </c>
      <c r="E211" s="355"/>
      <c r="F211" s="355"/>
      <c r="G211" s="355"/>
      <c r="H211" s="364">
        <f>H212</f>
        <v>3488.01</v>
      </c>
      <c r="I211" s="364" t="e">
        <f>I212</f>
        <v>#REF!</v>
      </c>
      <c r="J211" s="324"/>
      <c r="K211" s="180" t="e">
        <f>K212</f>
        <v>#REF!</v>
      </c>
      <c r="L211" s="180" t="e">
        <f>L212</f>
        <v>#REF!</v>
      </c>
      <c r="N211" s="186" t="e">
        <f t="shared" si="7"/>
        <v>#REF!</v>
      </c>
      <c r="O211" s="186" t="e">
        <f t="shared" si="7"/>
        <v>#REF!</v>
      </c>
      <c r="P211" s="186" t="e">
        <f t="shared" si="8"/>
        <v>#REF!</v>
      </c>
      <c r="Q211" s="186" t="e">
        <f t="shared" si="8"/>
        <v>#REF!</v>
      </c>
    </row>
    <row r="212" spans="1:17" s="9" customFormat="1" ht="18">
      <c r="A212" s="344" t="s">
        <v>65</v>
      </c>
      <c r="B212" s="344"/>
      <c r="C212" s="355" t="s">
        <v>190</v>
      </c>
      <c r="D212" s="355" t="s">
        <v>200</v>
      </c>
      <c r="E212" s="355" t="s">
        <v>159</v>
      </c>
      <c r="F212" s="355"/>
      <c r="G212" s="355"/>
      <c r="H212" s="364">
        <f>H213</f>
        <v>3488.01</v>
      </c>
      <c r="I212" s="364" t="e">
        <f>I213+#REF!+#REF!+#REF!</f>
        <v>#REF!</v>
      </c>
      <c r="J212" s="324"/>
      <c r="K212" s="180" t="e">
        <f>K213</f>
        <v>#REF!</v>
      </c>
      <c r="L212" s="180" t="e">
        <f>L213</f>
        <v>#REF!</v>
      </c>
      <c r="N212" s="186" t="e">
        <f t="shared" si="7"/>
        <v>#REF!</v>
      </c>
      <c r="O212" s="186" t="e">
        <f t="shared" si="7"/>
        <v>#REF!</v>
      </c>
      <c r="P212" s="186" t="e">
        <f t="shared" si="8"/>
        <v>#REF!</v>
      </c>
      <c r="Q212" s="186" t="e">
        <f t="shared" si="8"/>
        <v>#REF!</v>
      </c>
    </row>
    <row r="213" spans="1:17" ht="18">
      <c r="A213" s="340" t="s">
        <v>577</v>
      </c>
      <c r="B213" s="342"/>
      <c r="C213" s="356" t="s">
        <v>190</v>
      </c>
      <c r="D213" s="356" t="s">
        <v>200</v>
      </c>
      <c r="E213" s="356" t="s">
        <v>159</v>
      </c>
      <c r="F213" s="356" t="s">
        <v>328</v>
      </c>
      <c r="G213" s="356"/>
      <c r="H213" s="363">
        <f>H216</f>
        <v>3488.01</v>
      </c>
      <c r="I213" s="363" t="e">
        <f>I216</f>
        <v>#REF!</v>
      </c>
      <c r="J213" s="322"/>
      <c r="K213" s="179" t="e">
        <f>K216</f>
        <v>#REF!</v>
      </c>
      <c r="L213" s="179" t="e">
        <f>L216</f>
        <v>#REF!</v>
      </c>
      <c r="N213" s="186" t="e">
        <f t="shared" si="7"/>
        <v>#REF!</v>
      </c>
      <c r="O213" s="186" t="e">
        <f t="shared" si="7"/>
        <v>#REF!</v>
      </c>
      <c r="P213" s="186" t="e">
        <f t="shared" si="8"/>
        <v>#REF!</v>
      </c>
      <c r="Q213" s="186" t="e">
        <f t="shared" si="8"/>
        <v>#REF!</v>
      </c>
    </row>
    <row r="214" spans="1:17" ht="18" hidden="1">
      <c r="A214" s="342" t="s">
        <v>222</v>
      </c>
      <c r="B214" s="342"/>
      <c r="C214" s="356" t="s">
        <v>190</v>
      </c>
      <c r="D214" s="356" t="s">
        <v>200</v>
      </c>
      <c r="E214" s="356" t="s">
        <v>159</v>
      </c>
      <c r="F214" s="356" t="s">
        <v>329</v>
      </c>
      <c r="G214" s="356"/>
      <c r="H214" s="363">
        <f>H215</f>
        <v>0</v>
      </c>
      <c r="I214" s="363">
        <f>I215</f>
        <v>0</v>
      </c>
      <c r="J214" s="322"/>
      <c r="K214" s="179">
        <f>K215</f>
        <v>0</v>
      </c>
      <c r="L214" s="179">
        <f>L215</f>
        <v>0</v>
      </c>
      <c r="N214" s="186">
        <f t="shared" si="7"/>
        <v>0</v>
      </c>
      <c r="O214" s="186">
        <f t="shared" si="7"/>
        <v>0</v>
      </c>
      <c r="P214" s="186" t="e">
        <f t="shared" si="8"/>
        <v>#DIV/0!</v>
      </c>
      <c r="Q214" s="186" t="e">
        <f t="shared" si="8"/>
        <v>#DIV/0!</v>
      </c>
    </row>
    <row r="215" spans="1:17" ht="31.5" hidden="1">
      <c r="A215" s="342" t="s">
        <v>153</v>
      </c>
      <c r="B215" s="342"/>
      <c r="C215" s="356" t="s">
        <v>190</v>
      </c>
      <c r="D215" s="356" t="s">
        <v>200</v>
      </c>
      <c r="E215" s="356" t="s">
        <v>159</v>
      </c>
      <c r="F215" s="356" t="s">
        <v>329</v>
      </c>
      <c r="G215" s="356" t="s">
        <v>162</v>
      </c>
      <c r="H215" s="363"/>
      <c r="I215" s="363"/>
      <c r="J215" s="322"/>
      <c r="K215" s="179"/>
      <c r="L215" s="179"/>
      <c r="N215" s="186">
        <f t="shared" si="7"/>
        <v>0</v>
      </c>
      <c r="O215" s="186">
        <f t="shared" si="7"/>
        <v>0</v>
      </c>
      <c r="P215" s="186" t="e">
        <f t="shared" si="8"/>
        <v>#DIV/0!</v>
      </c>
      <c r="Q215" s="186" t="e">
        <f t="shared" si="8"/>
        <v>#DIV/0!</v>
      </c>
    </row>
    <row r="216" spans="1:17" ht="31.5">
      <c r="A216" s="340" t="s">
        <v>578</v>
      </c>
      <c r="B216" s="343"/>
      <c r="C216" s="356" t="s">
        <v>190</v>
      </c>
      <c r="D216" s="356" t="s">
        <v>200</v>
      </c>
      <c r="E216" s="356" t="s">
        <v>159</v>
      </c>
      <c r="F216" s="356" t="s">
        <v>580</v>
      </c>
      <c r="G216" s="356"/>
      <c r="H216" s="363">
        <f>H217+H221</f>
        <v>3488.01</v>
      </c>
      <c r="I216" s="363" t="e">
        <f>I217+#REF!</f>
        <v>#REF!</v>
      </c>
      <c r="J216" s="322"/>
      <c r="K216" s="179" t="e">
        <f>K217+#REF!</f>
        <v>#REF!</v>
      </c>
      <c r="L216" s="179" t="e">
        <f>L217+#REF!</f>
        <v>#REF!</v>
      </c>
      <c r="N216" s="186" t="e">
        <f t="shared" si="7"/>
        <v>#REF!</v>
      </c>
      <c r="O216" s="186" t="e">
        <f t="shared" si="7"/>
        <v>#REF!</v>
      </c>
      <c r="P216" s="186" t="e">
        <f t="shared" si="8"/>
        <v>#REF!</v>
      </c>
      <c r="Q216" s="186" t="e">
        <f t="shared" si="8"/>
        <v>#REF!</v>
      </c>
    </row>
    <row r="217" spans="1:17" ht="30" customHeight="1">
      <c r="A217" s="340" t="s">
        <v>579</v>
      </c>
      <c r="B217" s="342"/>
      <c r="C217" s="356" t="s">
        <v>190</v>
      </c>
      <c r="D217" s="356" t="s">
        <v>200</v>
      </c>
      <c r="E217" s="356" t="s">
        <v>159</v>
      </c>
      <c r="F217" s="356" t="s">
        <v>581</v>
      </c>
      <c r="G217" s="356"/>
      <c r="H217" s="360">
        <f>2289.92+H219+H220</f>
        <v>3185.8300000000004</v>
      </c>
      <c r="I217" s="360">
        <f>1641-7.5</f>
        <v>1633.5</v>
      </c>
      <c r="J217" s="322"/>
      <c r="K217" s="178">
        <v>2561.9</v>
      </c>
      <c r="L217" s="178">
        <v>2561.9</v>
      </c>
      <c r="N217" s="186">
        <f t="shared" si="7"/>
        <v>623.9300000000003</v>
      </c>
      <c r="O217" s="186">
        <f t="shared" si="7"/>
        <v>-928.4000000000001</v>
      </c>
      <c r="P217" s="186">
        <f t="shared" si="8"/>
        <v>124.35419024942426</v>
      </c>
      <c r="Q217" s="186">
        <f t="shared" si="8"/>
        <v>63.76127093173035</v>
      </c>
    </row>
    <row r="218" spans="1:17" ht="63" customHeight="1">
      <c r="A218" s="342" t="s">
        <v>151</v>
      </c>
      <c r="B218" s="342"/>
      <c r="C218" s="356" t="s">
        <v>190</v>
      </c>
      <c r="D218" s="356" t="s">
        <v>200</v>
      </c>
      <c r="E218" s="356" t="s">
        <v>159</v>
      </c>
      <c r="F218" s="356" t="s">
        <v>581</v>
      </c>
      <c r="G218" s="356" t="s">
        <v>152</v>
      </c>
      <c r="H218" s="360">
        <v>2289.92</v>
      </c>
      <c r="I218" s="360" t="s">
        <v>219</v>
      </c>
      <c r="J218" s="322"/>
      <c r="K218" s="178" t="s">
        <v>219</v>
      </c>
      <c r="L218" s="178" t="s">
        <v>219</v>
      </c>
      <c r="N218" s="186">
        <f t="shared" si="7"/>
        <v>1000.72</v>
      </c>
      <c r="O218" s="186">
        <f t="shared" si="7"/>
        <v>0</v>
      </c>
      <c r="P218" s="186">
        <f t="shared" si="8"/>
        <v>177.6233322991002</v>
      </c>
      <c r="Q218" s="186">
        <f t="shared" si="8"/>
        <v>100</v>
      </c>
    </row>
    <row r="219" spans="1:17" ht="32.25" customHeight="1">
      <c r="A219" s="342" t="s">
        <v>257</v>
      </c>
      <c r="B219" s="342"/>
      <c r="C219" s="356" t="s">
        <v>190</v>
      </c>
      <c r="D219" s="356" t="s">
        <v>200</v>
      </c>
      <c r="E219" s="356" t="s">
        <v>159</v>
      </c>
      <c r="F219" s="356" t="s">
        <v>581</v>
      </c>
      <c r="G219" s="356" t="s">
        <v>162</v>
      </c>
      <c r="H219" s="360">
        <v>895.51</v>
      </c>
      <c r="I219" s="360" t="s">
        <v>219</v>
      </c>
      <c r="J219" s="322"/>
      <c r="K219" s="178" t="s">
        <v>219</v>
      </c>
      <c r="L219" s="178" t="s">
        <v>219</v>
      </c>
      <c r="N219" s="186">
        <f t="shared" si="7"/>
        <v>-393.69000000000005</v>
      </c>
      <c r="O219" s="186">
        <f t="shared" si="7"/>
        <v>0</v>
      </c>
      <c r="P219" s="186">
        <f t="shared" si="8"/>
        <v>69.46245733788395</v>
      </c>
      <c r="Q219" s="186">
        <f t="shared" si="8"/>
        <v>100</v>
      </c>
    </row>
    <row r="220" spans="1:17" ht="17.25" customHeight="1">
      <c r="A220" s="343" t="s">
        <v>154</v>
      </c>
      <c r="B220" s="343"/>
      <c r="C220" s="356" t="s">
        <v>190</v>
      </c>
      <c r="D220" s="356" t="s">
        <v>200</v>
      </c>
      <c r="E220" s="356" t="s">
        <v>159</v>
      </c>
      <c r="F220" s="356" t="s">
        <v>581</v>
      </c>
      <c r="G220" s="356" t="s">
        <v>155</v>
      </c>
      <c r="H220" s="360">
        <v>0.4</v>
      </c>
      <c r="I220" s="360" t="s">
        <v>220</v>
      </c>
      <c r="J220" s="322"/>
      <c r="K220" s="178" t="s">
        <v>220</v>
      </c>
      <c r="L220" s="178" t="s">
        <v>220</v>
      </c>
      <c r="N220" s="186">
        <f t="shared" si="7"/>
        <v>-989.8000000000001</v>
      </c>
      <c r="O220" s="186">
        <f t="shared" si="7"/>
        <v>0</v>
      </c>
      <c r="P220" s="186">
        <f t="shared" si="8"/>
        <v>0.040395879620278734</v>
      </c>
      <c r="Q220" s="186">
        <f t="shared" si="8"/>
        <v>100</v>
      </c>
    </row>
    <row r="221" spans="1:17" ht="36" customHeight="1">
      <c r="A221" s="420" t="s">
        <v>280</v>
      </c>
      <c r="B221" s="343"/>
      <c r="C221" s="356" t="s">
        <v>190</v>
      </c>
      <c r="D221" s="356" t="s">
        <v>200</v>
      </c>
      <c r="E221" s="356" t="s">
        <v>159</v>
      </c>
      <c r="F221" s="473" t="s">
        <v>614</v>
      </c>
      <c r="G221" s="356"/>
      <c r="H221" s="360">
        <f>H222</f>
        <v>302.18</v>
      </c>
      <c r="I221" s="360"/>
      <c r="J221" s="322"/>
      <c r="K221" s="178"/>
      <c r="L221" s="178"/>
      <c r="N221" s="186"/>
      <c r="O221" s="186"/>
      <c r="P221" s="186"/>
      <c r="Q221" s="186"/>
    </row>
    <row r="222" spans="1:17" ht="36" customHeight="1">
      <c r="A222" s="422" t="s">
        <v>257</v>
      </c>
      <c r="B222" s="343"/>
      <c r="C222" s="356" t="s">
        <v>190</v>
      </c>
      <c r="D222" s="356" t="s">
        <v>200</v>
      </c>
      <c r="E222" s="356" t="s">
        <v>159</v>
      </c>
      <c r="F222" s="473" t="s">
        <v>614</v>
      </c>
      <c r="G222" s="356" t="s">
        <v>162</v>
      </c>
      <c r="H222" s="360">
        <v>302.18</v>
      </c>
      <c r="I222" s="360"/>
      <c r="J222" s="322"/>
      <c r="K222" s="178"/>
      <c r="L222" s="178"/>
      <c r="N222" s="186"/>
      <c r="O222" s="186"/>
      <c r="P222" s="186"/>
      <c r="Q222" s="186"/>
    </row>
    <row r="223" spans="1:17" s="9" customFormat="1" ht="18">
      <c r="A223" s="344" t="s">
        <v>53</v>
      </c>
      <c r="B223" s="344"/>
      <c r="C223" s="355" t="s">
        <v>190</v>
      </c>
      <c r="D223" s="355" t="s">
        <v>203</v>
      </c>
      <c r="E223" s="355"/>
      <c r="F223" s="355"/>
      <c r="G223" s="355"/>
      <c r="H223" s="364">
        <f aca="true" t="shared" si="9" ref="H223:L227">H224</f>
        <v>150</v>
      </c>
      <c r="I223" s="364">
        <f t="shared" si="9"/>
        <v>120</v>
      </c>
      <c r="J223" s="324"/>
      <c r="K223" s="180">
        <f t="shared" si="9"/>
        <v>243.5</v>
      </c>
      <c r="L223" s="180">
        <f t="shared" si="9"/>
        <v>243.5</v>
      </c>
      <c r="N223" s="186">
        <f t="shared" si="7"/>
        <v>-93.5</v>
      </c>
      <c r="O223" s="186">
        <f t="shared" si="7"/>
        <v>-123.5</v>
      </c>
      <c r="P223" s="186">
        <f t="shared" si="8"/>
        <v>61.601642710472284</v>
      </c>
      <c r="Q223" s="186">
        <f t="shared" si="8"/>
        <v>49.28131416837782</v>
      </c>
    </row>
    <row r="224" spans="1:17" s="9" customFormat="1" ht="18">
      <c r="A224" s="344" t="s">
        <v>204</v>
      </c>
      <c r="B224" s="344"/>
      <c r="C224" s="355" t="s">
        <v>190</v>
      </c>
      <c r="D224" s="355" t="s">
        <v>203</v>
      </c>
      <c r="E224" s="355" t="s">
        <v>159</v>
      </c>
      <c r="F224" s="355"/>
      <c r="G224" s="355"/>
      <c r="H224" s="364">
        <f t="shared" si="9"/>
        <v>150</v>
      </c>
      <c r="I224" s="364">
        <f t="shared" si="9"/>
        <v>120</v>
      </c>
      <c r="J224" s="324"/>
      <c r="K224" s="180">
        <f t="shared" si="9"/>
        <v>243.5</v>
      </c>
      <c r="L224" s="180">
        <f t="shared" si="9"/>
        <v>243.5</v>
      </c>
      <c r="N224" s="186">
        <f t="shared" si="7"/>
        <v>-93.5</v>
      </c>
      <c r="O224" s="186">
        <f t="shared" si="7"/>
        <v>-123.5</v>
      </c>
      <c r="P224" s="186">
        <f t="shared" si="8"/>
        <v>61.601642710472284</v>
      </c>
      <c r="Q224" s="186">
        <f t="shared" si="8"/>
        <v>49.28131416837782</v>
      </c>
    </row>
    <row r="225" spans="1:17" ht="33.75" customHeight="1">
      <c r="A225" s="340" t="s">
        <v>582</v>
      </c>
      <c r="B225" s="342"/>
      <c r="C225" s="356" t="s">
        <v>190</v>
      </c>
      <c r="D225" s="356" t="s">
        <v>203</v>
      </c>
      <c r="E225" s="356" t="s">
        <v>159</v>
      </c>
      <c r="F225" s="356" t="s">
        <v>326</v>
      </c>
      <c r="G225" s="356"/>
      <c r="H225" s="363">
        <f t="shared" si="9"/>
        <v>150</v>
      </c>
      <c r="I225" s="363">
        <f t="shared" si="9"/>
        <v>120</v>
      </c>
      <c r="J225" s="322"/>
      <c r="K225" s="179">
        <f t="shared" si="9"/>
        <v>243.5</v>
      </c>
      <c r="L225" s="179">
        <f t="shared" si="9"/>
        <v>243.5</v>
      </c>
      <c r="N225" s="186">
        <f t="shared" si="7"/>
        <v>-93.5</v>
      </c>
      <c r="O225" s="186">
        <f t="shared" si="7"/>
        <v>-123.5</v>
      </c>
      <c r="P225" s="186">
        <f t="shared" si="8"/>
        <v>61.601642710472284</v>
      </c>
      <c r="Q225" s="186">
        <f t="shared" si="8"/>
        <v>49.28131416837782</v>
      </c>
    </row>
    <row r="226" spans="1:17" ht="18" customHeight="1">
      <c r="A226" s="340" t="s">
        <v>205</v>
      </c>
      <c r="B226" s="342"/>
      <c r="C226" s="356" t="s">
        <v>190</v>
      </c>
      <c r="D226" s="356" t="s">
        <v>203</v>
      </c>
      <c r="E226" s="356" t="s">
        <v>159</v>
      </c>
      <c r="F226" s="356" t="s">
        <v>584</v>
      </c>
      <c r="G226" s="356"/>
      <c r="H226" s="363">
        <f t="shared" si="9"/>
        <v>150</v>
      </c>
      <c r="I226" s="363">
        <f t="shared" si="9"/>
        <v>120</v>
      </c>
      <c r="J226" s="322"/>
      <c r="K226" s="179">
        <f t="shared" si="9"/>
        <v>243.5</v>
      </c>
      <c r="L226" s="179">
        <f t="shared" si="9"/>
        <v>243.5</v>
      </c>
      <c r="N226" s="186">
        <f t="shared" si="7"/>
        <v>-93.5</v>
      </c>
      <c r="O226" s="186">
        <f t="shared" si="7"/>
        <v>-123.5</v>
      </c>
      <c r="P226" s="186">
        <f t="shared" si="8"/>
        <v>61.601642710472284</v>
      </c>
      <c r="Q226" s="186">
        <f t="shared" si="8"/>
        <v>49.28131416837782</v>
      </c>
    </row>
    <row r="227" spans="1:17" ht="64.5" customHeight="1">
      <c r="A227" s="342" t="s">
        <v>250</v>
      </c>
      <c r="B227" s="342"/>
      <c r="C227" s="356" t="s">
        <v>190</v>
      </c>
      <c r="D227" s="356" t="s">
        <v>203</v>
      </c>
      <c r="E227" s="356" t="s">
        <v>159</v>
      </c>
      <c r="F227" s="356" t="s">
        <v>583</v>
      </c>
      <c r="G227" s="356"/>
      <c r="H227" s="363">
        <f t="shared" si="9"/>
        <v>150</v>
      </c>
      <c r="I227" s="363">
        <f t="shared" si="9"/>
        <v>120</v>
      </c>
      <c r="J227" s="322"/>
      <c r="K227" s="179">
        <f t="shared" si="9"/>
        <v>243.5</v>
      </c>
      <c r="L227" s="179">
        <f t="shared" si="9"/>
        <v>243.5</v>
      </c>
      <c r="N227" s="186">
        <f t="shared" si="7"/>
        <v>-93.5</v>
      </c>
      <c r="O227" s="186">
        <f t="shared" si="7"/>
        <v>-123.5</v>
      </c>
      <c r="P227" s="186">
        <f t="shared" si="8"/>
        <v>61.601642710472284</v>
      </c>
      <c r="Q227" s="186">
        <f t="shared" si="8"/>
        <v>49.28131416837782</v>
      </c>
    </row>
    <row r="228" spans="1:17" ht="19.5" customHeight="1">
      <c r="A228" s="343" t="s">
        <v>413</v>
      </c>
      <c r="B228" s="343"/>
      <c r="C228" s="356" t="s">
        <v>190</v>
      </c>
      <c r="D228" s="356" t="s">
        <v>203</v>
      </c>
      <c r="E228" s="356" t="s">
        <v>159</v>
      </c>
      <c r="F228" s="356" t="s">
        <v>583</v>
      </c>
      <c r="G228" s="356" t="s">
        <v>179</v>
      </c>
      <c r="H228" s="363">
        <v>150</v>
      </c>
      <c r="I228" s="363">
        <v>120</v>
      </c>
      <c r="J228" s="322"/>
      <c r="K228" s="179">
        <v>243.5</v>
      </c>
      <c r="L228" s="179">
        <v>243.5</v>
      </c>
      <c r="N228" s="186">
        <f t="shared" si="7"/>
        <v>-93.5</v>
      </c>
      <c r="O228" s="186">
        <f t="shared" si="7"/>
        <v>-123.5</v>
      </c>
      <c r="P228" s="186">
        <f t="shared" si="8"/>
        <v>61.601642710472284</v>
      </c>
      <c r="Q228" s="186">
        <f t="shared" si="8"/>
        <v>49.28131416837782</v>
      </c>
    </row>
    <row r="229" spans="1:17" ht="18.75" customHeight="1">
      <c r="A229" s="344" t="s">
        <v>182</v>
      </c>
      <c r="B229" s="344"/>
      <c r="C229" s="355" t="s">
        <v>190</v>
      </c>
      <c r="D229" s="355" t="s">
        <v>64</v>
      </c>
      <c r="E229" s="355"/>
      <c r="F229" s="355"/>
      <c r="G229" s="355"/>
      <c r="H229" s="364">
        <f aca="true" t="shared" si="10" ref="H229:L232">H230</f>
        <v>0.55</v>
      </c>
      <c r="I229" s="364">
        <f t="shared" si="10"/>
        <v>0.7</v>
      </c>
      <c r="J229" s="322"/>
      <c r="K229" s="180">
        <f t="shared" si="10"/>
        <v>0</v>
      </c>
      <c r="L229" s="180">
        <f t="shared" si="10"/>
        <v>0</v>
      </c>
      <c r="N229" s="186">
        <f t="shared" si="7"/>
        <v>0.55</v>
      </c>
      <c r="O229" s="186">
        <f t="shared" si="7"/>
        <v>0.7</v>
      </c>
      <c r="P229" s="186" t="e">
        <f t="shared" si="8"/>
        <v>#DIV/0!</v>
      </c>
      <c r="Q229" s="186" t="e">
        <f t="shared" si="8"/>
        <v>#DIV/0!</v>
      </c>
    </row>
    <row r="230" spans="1:17" ht="31.5">
      <c r="A230" s="344" t="s">
        <v>231</v>
      </c>
      <c r="B230" s="344"/>
      <c r="C230" s="355" t="s">
        <v>190</v>
      </c>
      <c r="D230" s="355" t="s">
        <v>64</v>
      </c>
      <c r="E230" s="355" t="s">
        <v>159</v>
      </c>
      <c r="F230" s="355"/>
      <c r="G230" s="355"/>
      <c r="H230" s="364">
        <f t="shared" si="10"/>
        <v>0.55</v>
      </c>
      <c r="I230" s="364">
        <f t="shared" si="10"/>
        <v>0.7</v>
      </c>
      <c r="J230" s="322"/>
      <c r="K230" s="180">
        <f t="shared" si="10"/>
        <v>0</v>
      </c>
      <c r="L230" s="180">
        <f t="shared" si="10"/>
        <v>0</v>
      </c>
      <c r="N230" s="186">
        <f t="shared" si="7"/>
        <v>0.55</v>
      </c>
      <c r="O230" s="186">
        <f t="shared" si="7"/>
        <v>0.7</v>
      </c>
      <c r="P230" s="186" t="e">
        <f t="shared" si="8"/>
        <v>#DIV/0!</v>
      </c>
      <c r="Q230" s="186" t="e">
        <f t="shared" si="8"/>
        <v>#DIV/0!</v>
      </c>
    </row>
    <row r="231" spans="1:17" ht="18" customHeight="1">
      <c r="A231" s="340" t="s">
        <v>585</v>
      </c>
      <c r="B231" s="342"/>
      <c r="C231" s="356" t="s">
        <v>190</v>
      </c>
      <c r="D231" s="356" t="s">
        <v>64</v>
      </c>
      <c r="E231" s="356" t="s">
        <v>159</v>
      </c>
      <c r="F231" s="356" t="s">
        <v>331</v>
      </c>
      <c r="G231" s="356"/>
      <c r="H231" s="363">
        <f t="shared" si="10"/>
        <v>0.55</v>
      </c>
      <c r="I231" s="363">
        <f t="shared" si="10"/>
        <v>0.7</v>
      </c>
      <c r="J231" s="322"/>
      <c r="K231" s="179">
        <f t="shared" si="10"/>
        <v>0</v>
      </c>
      <c r="L231" s="179">
        <f t="shared" si="10"/>
        <v>0</v>
      </c>
      <c r="N231" s="186">
        <f t="shared" si="7"/>
        <v>0.55</v>
      </c>
      <c r="O231" s="186">
        <f t="shared" si="7"/>
        <v>0.7</v>
      </c>
      <c r="P231" s="186" t="e">
        <f t="shared" si="8"/>
        <v>#DIV/0!</v>
      </c>
      <c r="Q231" s="186" t="e">
        <f t="shared" si="8"/>
        <v>#DIV/0!</v>
      </c>
    </row>
    <row r="232" spans="1:17" ht="18.75" customHeight="1">
      <c r="A232" s="343" t="s">
        <v>586</v>
      </c>
      <c r="B232" s="342"/>
      <c r="C232" s="356" t="s">
        <v>190</v>
      </c>
      <c r="D232" s="356" t="s">
        <v>64</v>
      </c>
      <c r="E232" s="356" t="s">
        <v>159</v>
      </c>
      <c r="F232" s="356" t="s">
        <v>589</v>
      </c>
      <c r="G232" s="356"/>
      <c r="H232" s="363">
        <f t="shared" si="10"/>
        <v>0.55</v>
      </c>
      <c r="I232" s="363">
        <f t="shared" si="10"/>
        <v>0.7</v>
      </c>
      <c r="J232" s="322"/>
      <c r="K232" s="179">
        <f t="shared" si="10"/>
        <v>0</v>
      </c>
      <c r="L232" s="179">
        <f t="shared" si="10"/>
        <v>0</v>
      </c>
      <c r="N232" s="186">
        <f t="shared" si="7"/>
        <v>0.55</v>
      </c>
      <c r="O232" s="186">
        <f t="shared" si="7"/>
        <v>0.7</v>
      </c>
      <c r="P232" s="186" t="e">
        <f t="shared" si="8"/>
        <v>#DIV/0!</v>
      </c>
      <c r="Q232" s="186" t="e">
        <f t="shared" si="8"/>
        <v>#DIV/0!</v>
      </c>
    </row>
    <row r="233" spans="1:17" ht="18" customHeight="1">
      <c r="A233" s="343" t="s">
        <v>587</v>
      </c>
      <c r="B233" s="343"/>
      <c r="C233" s="356" t="s">
        <v>190</v>
      </c>
      <c r="D233" s="356" t="s">
        <v>64</v>
      </c>
      <c r="E233" s="356" t="s">
        <v>159</v>
      </c>
      <c r="F233" s="356" t="s">
        <v>588</v>
      </c>
      <c r="G233" s="356"/>
      <c r="H233" s="363">
        <v>0.55</v>
      </c>
      <c r="I233" s="363">
        <v>0.7</v>
      </c>
      <c r="J233" s="322"/>
      <c r="K233" s="179">
        <v>0</v>
      </c>
      <c r="L233" s="179"/>
      <c r="N233" s="186">
        <f t="shared" si="7"/>
        <v>0.55</v>
      </c>
      <c r="O233" s="186">
        <f t="shared" si="7"/>
        <v>0.7</v>
      </c>
      <c r="P233" s="186" t="e">
        <f t="shared" si="8"/>
        <v>#DIV/0!</v>
      </c>
      <c r="Q233" s="186" t="e">
        <f t="shared" si="8"/>
        <v>#DIV/0!</v>
      </c>
    </row>
    <row r="234" spans="1:17" ht="17.25" customHeight="1">
      <c r="A234" s="343" t="s">
        <v>184</v>
      </c>
      <c r="B234" s="343"/>
      <c r="C234" s="356"/>
      <c r="D234" s="356" t="s">
        <v>64</v>
      </c>
      <c r="E234" s="356" t="s">
        <v>159</v>
      </c>
      <c r="F234" s="356" t="s">
        <v>588</v>
      </c>
      <c r="G234" s="356" t="s">
        <v>156</v>
      </c>
      <c r="H234" s="363">
        <v>0.55</v>
      </c>
      <c r="I234" s="363"/>
      <c r="J234" s="322"/>
      <c r="K234" s="179"/>
      <c r="L234" s="179"/>
      <c r="N234" s="186"/>
      <c r="O234" s="186"/>
      <c r="P234" s="186"/>
      <c r="Q234" s="186"/>
    </row>
    <row r="235" spans="1:17" s="9" customFormat="1" ht="30" customHeight="1">
      <c r="A235" s="344" t="s">
        <v>227</v>
      </c>
      <c r="B235" s="344"/>
      <c r="C235" s="355" t="s">
        <v>190</v>
      </c>
      <c r="D235" s="355" t="s">
        <v>191</v>
      </c>
      <c r="E235" s="355"/>
      <c r="F235" s="355"/>
      <c r="G235" s="355"/>
      <c r="H235" s="364">
        <f aca="true" t="shared" si="11" ref="H235:L237">H236</f>
        <v>137.91</v>
      </c>
      <c r="I235" s="364">
        <f t="shared" si="11"/>
        <v>107.8</v>
      </c>
      <c r="J235" s="324"/>
      <c r="K235" s="180">
        <f t="shared" si="11"/>
        <v>64.3</v>
      </c>
      <c r="L235" s="180">
        <f t="shared" si="11"/>
        <v>64.3</v>
      </c>
      <c r="N235" s="186">
        <f t="shared" si="7"/>
        <v>73.61</v>
      </c>
      <c r="O235" s="186">
        <f t="shared" si="7"/>
        <v>43.5</v>
      </c>
      <c r="P235" s="186">
        <f t="shared" si="8"/>
        <v>214.47900466562987</v>
      </c>
      <c r="Q235" s="186">
        <f t="shared" si="8"/>
        <v>167.651632970451</v>
      </c>
    </row>
    <row r="236" spans="1:17" ht="18">
      <c r="A236" s="343" t="s">
        <v>258</v>
      </c>
      <c r="B236" s="343"/>
      <c r="C236" s="356" t="s">
        <v>190</v>
      </c>
      <c r="D236" s="356" t="s">
        <v>191</v>
      </c>
      <c r="E236" s="356" t="s">
        <v>169</v>
      </c>
      <c r="F236" s="356"/>
      <c r="G236" s="356"/>
      <c r="H236" s="359">
        <f t="shared" si="11"/>
        <v>137.91</v>
      </c>
      <c r="I236" s="359">
        <f t="shared" si="11"/>
        <v>107.8</v>
      </c>
      <c r="J236" s="322"/>
      <c r="K236" s="177">
        <f t="shared" si="11"/>
        <v>64.3</v>
      </c>
      <c r="L236" s="177">
        <f t="shared" si="11"/>
        <v>64.3</v>
      </c>
      <c r="N236" s="186">
        <f t="shared" si="7"/>
        <v>73.61</v>
      </c>
      <c r="O236" s="186">
        <f t="shared" si="7"/>
        <v>43.5</v>
      </c>
      <c r="P236" s="186">
        <f t="shared" si="8"/>
        <v>214.47900466562987</v>
      </c>
      <c r="Q236" s="186">
        <f t="shared" si="8"/>
        <v>167.651632970451</v>
      </c>
    </row>
    <row r="237" spans="1:17" ht="18">
      <c r="A237" s="340" t="s">
        <v>590</v>
      </c>
      <c r="B237" s="343"/>
      <c r="C237" s="356" t="s">
        <v>190</v>
      </c>
      <c r="D237" s="356" t="s">
        <v>191</v>
      </c>
      <c r="E237" s="356" t="s">
        <v>169</v>
      </c>
      <c r="F237" s="356" t="s">
        <v>332</v>
      </c>
      <c r="G237" s="356"/>
      <c r="H237" s="363">
        <f t="shared" si="11"/>
        <v>137.91</v>
      </c>
      <c r="I237" s="363">
        <f t="shared" si="11"/>
        <v>107.8</v>
      </c>
      <c r="J237" s="322"/>
      <c r="K237" s="179">
        <f t="shared" si="11"/>
        <v>64.3</v>
      </c>
      <c r="L237" s="179">
        <f t="shared" si="11"/>
        <v>64.3</v>
      </c>
      <c r="N237" s="186">
        <f t="shared" si="7"/>
        <v>73.61</v>
      </c>
      <c r="O237" s="186">
        <f t="shared" si="7"/>
        <v>43.5</v>
      </c>
      <c r="P237" s="186">
        <f t="shared" si="8"/>
        <v>214.47900466562987</v>
      </c>
      <c r="Q237" s="186">
        <f t="shared" si="8"/>
        <v>167.651632970451</v>
      </c>
    </row>
    <row r="238" spans="1:17" ht="63">
      <c r="A238" s="442" t="s">
        <v>54</v>
      </c>
      <c r="B238" s="442"/>
      <c r="C238" s="356" t="s">
        <v>190</v>
      </c>
      <c r="D238" s="356" t="s">
        <v>191</v>
      </c>
      <c r="E238" s="356" t="s">
        <v>169</v>
      </c>
      <c r="F238" s="356" t="s">
        <v>591</v>
      </c>
      <c r="G238" s="356"/>
      <c r="H238" s="363">
        <f>H239+H244+H241</f>
        <v>137.91</v>
      </c>
      <c r="I238" s="408">
        <f>I239+I244+I241</f>
        <v>107.8</v>
      </c>
      <c r="J238" s="325"/>
      <c r="K238" s="296">
        <f>K239+K244</f>
        <v>64.3</v>
      </c>
      <c r="L238" s="179">
        <f>L239+L244</f>
        <v>64.3</v>
      </c>
      <c r="N238" s="186">
        <f t="shared" si="7"/>
        <v>73.61</v>
      </c>
      <c r="O238" s="186">
        <f t="shared" si="7"/>
        <v>43.5</v>
      </c>
      <c r="P238" s="186">
        <f t="shared" si="8"/>
        <v>214.47900466562987</v>
      </c>
      <c r="Q238" s="186">
        <f t="shared" si="8"/>
        <v>167.651632970451</v>
      </c>
    </row>
    <row r="239" spans="1:17" s="9" customFormat="1" ht="47.25">
      <c r="A239" s="358" t="s">
        <v>55</v>
      </c>
      <c r="B239" s="358"/>
      <c r="C239" s="355" t="s">
        <v>190</v>
      </c>
      <c r="D239" s="355" t="s">
        <v>191</v>
      </c>
      <c r="E239" s="355" t="s">
        <v>169</v>
      </c>
      <c r="F239" s="356" t="s">
        <v>592</v>
      </c>
      <c r="G239" s="355"/>
      <c r="H239" s="364">
        <f>H240</f>
        <v>82.55</v>
      </c>
      <c r="I239" s="364">
        <f>I240</f>
        <v>60.7</v>
      </c>
      <c r="J239" s="324"/>
      <c r="K239" s="180">
        <f>K240</f>
        <v>48.6</v>
      </c>
      <c r="L239" s="180">
        <f>L240</f>
        <v>48.6</v>
      </c>
      <c r="N239" s="186">
        <f t="shared" si="7"/>
        <v>33.949999999999996</v>
      </c>
      <c r="O239" s="186">
        <f t="shared" si="7"/>
        <v>12.100000000000001</v>
      </c>
      <c r="P239" s="186">
        <f t="shared" si="8"/>
        <v>169.85596707818928</v>
      </c>
      <c r="Q239" s="186">
        <f t="shared" si="8"/>
        <v>124.89711934156378</v>
      </c>
    </row>
    <row r="240" spans="1:17" ht="18">
      <c r="A240" s="342" t="s">
        <v>73</v>
      </c>
      <c r="B240" s="342"/>
      <c r="C240" s="356" t="s">
        <v>190</v>
      </c>
      <c r="D240" s="356" t="s">
        <v>191</v>
      </c>
      <c r="E240" s="356" t="s">
        <v>169</v>
      </c>
      <c r="F240" s="356" t="s">
        <v>592</v>
      </c>
      <c r="G240" s="356" t="s">
        <v>161</v>
      </c>
      <c r="H240" s="359">
        <v>82.55</v>
      </c>
      <c r="I240" s="359">
        <v>60.7</v>
      </c>
      <c r="J240" s="322"/>
      <c r="K240" s="177">
        <v>48.6</v>
      </c>
      <c r="L240" s="177">
        <v>48.6</v>
      </c>
      <c r="N240" s="186">
        <f t="shared" si="7"/>
        <v>33.949999999999996</v>
      </c>
      <c r="O240" s="186">
        <f t="shared" si="7"/>
        <v>12.100000000000001</v>
      </c>
      <c r="P240" s="186">
        <f t="shared" si="8"/>
        <v>169.85596707818928</v>
      </c>
      <c r="Q240" s="186">
        <f t="shared" si="8"/>
        <v>124.89711934156378</v>
      </c>
    </row>
    <row r="241" spans="1:17" ht="32.25" customHeight="1">
      <c r="A241" s="358" t="s">
        <v>408</v>
      </c>
      <c r="B241" s="342"/>
      <c r="C241" s="356" t="s">
        <v>190</v>
      </c>
      <c r="D241" s="356" t="s">
        <v>191</v>
      </c>
      <c r="E241" s="356" t="s">
        <v>169</v>
      </c>
      <c r="F241" s="355" t="s">
        <v>593</v>
      </c>
      <c r="G241" s="356" t="s">
        <v>161</v>
      </c>
      <c r="H241" s="443">
        <f>H242</f>
        <v>18.44</v>
      </c>
      <c r="I241" s="363">
        <f>I242</f>
        <v>19.8</v>
      </c>
      <c r="J241" s="322"/>
      <c r="K241" s="179">
        <v>25.6</v>
      </c>
      <c r="L241" s="179">
        <v>25.6</v>
      </c>
      <c r="N241" s="186">
        <f t="shared" si="7"/>
        <v>-7.16</v>
      </c>
      <c r="O241" s="186">
        <f t="shared" si="7"/>
        <v>-5.800000000000001</v>
      </c>
      <c r="P241" s="186">
        <f t="shared" si="8"/>
        <v>72.03125</v>
      </c>
      <c r="Q241" s="186">
        <f t="shared" si="8"/>
        <v>77.34375</v>
      </c>
    </row>
    <row r="242" spans="1:17" ht="18" customHeight="1">
      <c r="A242" s="342" t="s">
        <v>73</v>
      </c>
      <c r="B242" s="342"/>
      <c r="C242" s="356" t="s">
        <v>190</v>
      </c>
      <c r="D242" s="356" t="s">
        <v>191</v>
      </c>
      <c r="E242" s="356" t="s">
        <v>169</v>
      </c>
      <c r="F242" s="355" t="s">
        <v>593</v>
      </c>
      <c r="G242" s="356" t="s">
        <v>161</v>
      </c>
      <c r="H242" s="427">
        <v>18.44</v>
      </c>
      <c r="I242" s="363">
        <v>19.8</v>
      </c>
      <c r="J242" s="322"/>
      <c r="K242" s="179">
        <v>25.6</v>
      </c>
      <c r="L242" s="179">
        <v>25.6</v>
      </c>
      <c r="N242" s="186">
        <f aca="true" t="shared" si="12" ref="N242:O245">H242-K242</f>
        <v>-7.16</v>
      </c>
      <c r="O242" s="186">
        <f t="shared" si="12"/>
        <v>-5.800000000000001</v>
      </c>
      <c r="P242" s="186">
        <f aca="true" t="shared" si="13" ref="P242:Q245">H242/K242*100</f>
        <v>72.03125</v>
      </c>
      <c r="Q242" s="186">
        <f t="shared" si="13"/>
        <v>77.34375</v>
      </c>
    </row>
    <row r="243" spans="1:17" ht="31.5" hidden="1">
      <c r="A243" s="442" t="s">
        <v>17</v>
      </c>
      <c r="B243" s="442"/>
      <c r="C243" s="356" t="s">
        <v>190</v>
      </c>
      <c r="D243" s="356" t="s">
        <v>191</v>
      </c>
      <c r="E243" s="356" t="s">
        <v>169</v>
      </c>
      <c r="F243" s="356" t="s">
        <v>333</v>
      </c>
      <c r="G243" s="356" t="s">
        <v>161</v>
      </c>
      <c r="H243" s="363">
        <v>25.6</v>
      </c>
      <c r="I243" s="363">
        <v>25.6</v>
      </c>
      <c r="J243" s="322"/>
      <c r="K243" s="179">
        <v>25.6</v>
      </c>
      <c r="L243" s="179">
        <v>25.6</v>
      </c>
      <c r="N243" s="186">
        <f t="shared" si="12"/>
        <v>0</v>
      </c>
      <c r="O243" s="186">
        <f t="shared" si="12"/>
        <v>0</v>
      </c>
      <c r="P243" s="186">
        <f t="shared" si="13"/>
        <v>100</v>
      </c>
      <c r="Q243" s="186">
        <f t="shared" si="13"/>
        <v>100</v>
      </c>
    </row>
    <row r="244" spans="1:17" s="9" customFormat="1" ht="27.75" customHeight="1">
      <c r="A244" s="444" t="s">
        <v>283</v>
      </c>
      <c r="B244" s="444"/>
      <c r="C244" s="355" t="s">
        <v>190</v>
      </c>
      <c r="D244" s="355" t="s">
        <v>191</v>
      </c>
      <c r="E244" s="355" t="s">
        <v>169</v>
      </c>
      <c r="F244" s="356" t="s">
        <v>594</v>
      </c>
      <c r="G244" s="355"/>
      <c r="H244" s="364">
        <v>36.92</v>
      </c>
      <c r="I244" s="364">
        <f>I245</f>
        <v>27.3</v>
      </c>
      <c r="J244" s="324"/>
      <c r="K244" s="180">
        <f>K245</f>
        <v>15.7</v>
      </c>
      <c r="L244" s="180">
        <f>L245</f>
        <v>15.7</v>
      </c>
      <c r="N244" s="186">
        <f t="shared" si="12"/>
        <v>21.220000000000002</v>
      </c>
      <c r="O244" s="186">
        <f t="shared" si="12"/>
        <v>11.600000000000001</v>
      </c>
      <c r="P244" s="186">
        <f t="shared" si="13"/>
        <v>235.15923566878985</v>
      </c>
      <c r="Q244" s="186">
        <f t="shared" si="13"/>
        <v>173.88535031847135</v>
      </c>
    </row>
    <row r="245" spans="1:17" ht="17.25" customHeight="1">
      <c r="A245" s="342" t="s">
        <v>73</v>
      </c>
      <c r="B245" s="342"/>
      <c r="C245" s="356" t="s">
        <v>190</v>
      </c>
      <c r="D245" s="356" t="s">
        <v>191</v>
      </c>
      <c r="E245" s="356" t="s">
        <v>169</v>
      </c>
      <c r="F245" s="356" t="s">
        <v>594</v>
      </c>
      <c r="G245" s="356" t="s">
        <v>161</v>
      </c>
      <c r="H245" s="363">
        <v>36.92</v>
      </c>
      <c r="I245" s="363">
        <v>27.3</v>
      </c>
      <c r="J245" s="322"/>
      <c r="K245" s="179">
        <v>15.7</v>
      </c>
      <c r="L245" s="179">
        <v>15.7</v>
      </c>
      <c r="N245" s="186">
        <f t="shared" si="12"/>
        <v>21.220000000000002</v>
      </c>
      <c r="O245" s="186">
        <f t="shared" si="12"/>
        <v>11.600000000000001</v>
      </c>
      <c r="P245" s="186">
        <f t="shared" si="13"/>
        <v>235.15923566878985</v>
      </c>
      <c r="Q245" s="186">
        <f t="shared" si="13"/>
        <v>173.88535031847135</v>
      </c>
    </row>
    <row r="246" spans="1:12" ht="18.75" hidden="1">
      <c r="A246" s="292" t="s">
        <v>42</v>
      </c>
      <c r="B246" s="292"/>
      <c r="C246" s="290" t="s">
        <v>190</v>
      </c>
      <c r="D246" s="290" t="s">
        <v>191</v>
      </c>
      <c r="E246" s="290" t="s">
        <v>169</v>
      </c>
      <c r="F246" s="290" t="s">
        <v>56</v>
      </c>
      <c r="G246" s="290" t="s">
        <v>161</v>
      </c>
      <c r="H246" s="293">
        <v>22.9</v>
      </c>
      <c r="I246" s="293">
        <v>22.9</v>
      </c>
      <c r="J246" s="286"/>
      <c r="K246" s="79">
        <v>22.9</v>
      </c>
      <c r="L246" s="79">
        <v>22.9</v>
      </c>
    </row>
    <row r="247" spans="1:12" ht="18.75" hidden="1">
      <c r="A247" s="291" t="s">
        <v>15</v>
      </c>
      <c r="B247" s="291"/>
      <c r="C247" s="290" t="s">
        <v>190</v>
      </c>
      <c r="D247" s="290" t="s">
        <v>191</v>
      </c>
      <c r="E247" s="290" t="s">
        <v>169</v>
      </c>
      <c r="F247" s="290" t="s">
        <v>56</v>
      </c>
      <c r="G247" s="290" t="s">
        <v>161</v>
      </c>
      <c r="H247" s="293">
        <v>22.9</v>
      </c>
      <c r="I247" s="293">
        <v>22.9</v>
      </c>
      <c r="J247" s="286"/>
      <c r="K247" s="79">
        <v>22.9</v>
      </c>
      <c r="L247" s="79">
        <v>22.9</v>
      </c>
    </row>
    <row r="248" spans="1:12" ht="37.5" hidden="1">
      <c r="A248" s="292" t="s">
        <v>17</v>
      </c>
      <c r="B248" s="292"/>
      <c r="C248" s="290" t="s">
        <v>190</v>
      </c>
      <c r="D248" s="290" t="s">
        <v>191</v>
      </c>
      <c r="E248" s="290" t="s">
        <v>169</v>
      </c>
      <c r="F248" s="290" t="s">
        <v>56</v>
      </c>
      <c r="G248" s="290" t="s">
        <v>161</v>
      </c>
      <c r="H248" s="293">
        <v>22.9</v>
      </c>
      <c r="I248" s="293">
        <v>22.9</v>
      </c>
      <c r="J248" s="286"/>
      <c r="K248" s="79">
        <v>22.9</v>
      </c>
      <c r="L248" s="79">
        <v>22.9</v>
      </c>
    </row>
    <row r="249" spans="1:12" ht="18.75">
      <c r="A249" s="297"/>
      <c r="B249" s="297"/>
      <c r="C249" s="287"/>
      <c r="D249" s="287"/>
      <c r="E249" s="287"/>
      <c r="F249" s="287"/>
      <c r="G249" s="287"/>
      <c r="H249" s="298"/>
      <c r="I249" s="298"/>
      <c r="J249" s="286"/>
      <c r="K249" s="82"/>
      <c r="L249" s="82"/>
    </row>
    <row r="250" spans="1:12" ht="18.75" hidden="1">
      <c r="A250" s="297" t="s">
        <v>75</v>
      </c>
      <c r="B250" s="297"/>
      <c r="C250" s="287"/>
      <c r="D250" s="287" t="s">
        <v>143</v>
      </c>
      <c r="E250" s="287"/>
      <c r="F250" s="287"/>
      <c r="G250" s="287"/>
      <c r="H250" s="295"/>
      <c r="I250" s="295"/>
      <c r="J250" s="286"/>
      <c r="K250" s="111"/>
      <c r="L250" s="111"/>
    </row>
    <row r="251" spans="1:12" ht="18.75" hidden="1">
      <c r="A251" s="299"/>
      <c r="B251" s="299"/>
      <c r="C251" s="287"/>
      <c r="D251" s="300"/>
      <c r="E251" s="300"/>
      <c r="F251" s="300"/>
      <c r="G251" s="300"/>
      <c r="H251" s="301"/>
      <c r="I251" s="301"/>
      <c r="J251" s="286"/>
      <c r="K251" s="113"/>
      <c r="L251" s="113"/>
    </row>
    <row r="252" spans="1:12" ht="18.75">
      <c r="A252" s="302"/>
      <c r="B252" s="302"/>
      <c r="C252" s="300"/>
      <c r="D252" s="300"/>
      <c r="E252" s="300"/>
      <c r="F252" s="300"/>
      <c r="G252" s="300"/>
      <c r="H252" s="301"/>
      <c r="I252" s="301"/>
      <c r="J252" s="286"/>
      <c r="K252" s="113"/>
      <c r="L252" s="113"/>
    </row>
    <row r="253" spans="1:12" ht="18.75">
      <c r="A253" s="297"/>
      <c r="B253" s="297"/>
      <c r="C253" s="287"/>
      <c r="D253" s="287"/>
      <c r="E253" s="287"/>
      <c r="F253" s="287"/>
      <c r="G253" s="287"/>
      <c r="H253" s="295"/>
      <c r="I253" s="295"/>
      <c r="J253" s="286"/>
      <c r="K253" s="111"/>
      <c r="L253" s="111"/>
    </row>
    <row r="254" spans="1:12" ht="18.75">
      <c r="A254" s="297"/>
      <c r="B254" s="297"/>
      <c r="C254" s="287"/>
      <c r="D254" s="287"/>
      <c r="E254" s="287"/>
      <c r="F254" s="287"/>
      <c r="G254" s="287"/>
      <c r="H254" s="295"/>
      <c r="I254" s="295"/>
      <c r="J254" s="286"/>
      <c r="K254" s="111"/>
      <c r="L254" s="111"/>
    </row>
    <row r="255" spans="1:12" ht="15">
      <c r="A255" s="110"/>
      <c r="B255" s="110"/>
      <c r="C255" s="81"/>
      <c r="D255" s="81"/>
      <c r="E255" s="81"/>
      <c r="F255" s="81"/>
      <c r="G255" s="81"/>
      <c r="H255" s="111"/>
      <c r="I255" s="111"/>
      <c r="K255" s="111"/>
      <c r="L255" s="111"/>
    </row>
    <row r="256" spans="1:12" ht="15">
      <c r="A256" s="110"/>
      <c r="B256" s="110"/>
      <c r="C256" s="81"/>
      <c r="D256" s="81"/>
      <c r="E256" s="81"/>
      <c r="F256" s="81"/>
      <c r="G256" s="81"/>
      <c r="H256" s="111"/>
      <c r="I256" s="111"/>
      <c r="K256" s="111"/>
      <c r="L256" s="111"/>
    </row>
    <row r="257" spans="1:12" ht="15">
      <c r="A257" s="115"/>
      <c r="B257" s="115"/>
      <c r="C257" s="112"/>
      <c r="D257" s="112"/>
      <c r="E257" s="112"/>
      <c r="F257" s="112"/>
      <c r="G257" s="81"/>
      <c r="H257" s="111"/>
      <c r="I257" s="111"/>
      <c r="K257" s="111"/>
      <c r="L257" s="111"/>
    </row>
    <row r="258" spans="1:12" ht="14.25">
      <c r="A258" s="114"/>
      <c r="B258" s="114"/>
      <c r="C258" s="112"/>
      <c r="D258" s="112"/>
      <c r="E258" s="112"/>
      <c r="F258" s="112"/>
      <c r="G258" s="112"/>
      <c r="H258" s="113"/>
      <c r="I258" s="113"/>
      <c r="K258" s="113"/>
      <c r="L258" s="113"/>
    </row>
    <row r="259" spans="1:12" ht="15">
      <c r="A259" s="84"/>
      <c r="B259" s="84"/>
      <c r="C259" s="81"/>
      <c r="D259" s="81"/>
      <c r="E259" s="81"/>
      <c r="F259" s="81"/>
      <c r="G259" s="81"/>
      <c r="H259" s="111"/>
      <c r="I259" s="111"/>
      <c r="K259" s="111"/>
      <c r="L259" s="111"/>
    </row>
    <row r="260" spans="1:12" ht="15">
      <c r="A260" s="85"/>
      <c r="B260" s="85"/>
      <c r="C260" s="81"/>
      <c r="D260" s="81"/>
      <c r="E260" s="81"/>
      <c r="F260" s="81"/>
      <c r="G260" s="81"/>
      <c r="H260" s="111"/>
      <c r="I260" s="111"/>
      <c r="K260" s="111"/>
      <c r="L260" s="111"/>
    </row>
    <row r="261" spans="1:12" ht="15">
      <c r="A261" s="85"/>
      <c r="B261" s="85"/>
      <c r="C261" s="81"/>
      <c r="D261" s="81"/>
      <c r="E261" s="81"/>
      <c r="F261" s="81"/>
      <c r="G261" s="81"/>
      <c r="H261" s="111"/>
      <c r="I261" s="111"/>
      <c r="K261" s="111"/>
      <c r="L261" s="111"/>
    </row>
    <row r="262" spans="1:12" ht="15">
      <c r="A262" s="85"/>
      <c r="B262" s="85"/>
      <c r="C262" s="81"/>
      <c r="D262" s="81"/>
      <c r="E262" s="81"/>
      <c r="F262" s="81"/>
      <c r="G262" s="81"/>
      <c r="H262" s="111"/>
      <c r="I262" s="111"/>
      <c r="K262" s="111"/>
      <c r="L262" s="111"/>
    </row>
    <row r="263" spans="1:12" ht="15">
      <c r="A263" s="114"/>
      <c r="B263" s="114"/>
      <c r="C263" s="81"/>
      <c r="D263" s="112"/>
      <c r="E263" s="112"/>
      <c r="F263" s="112"/>
      <c r="G263" s="112"/>
      <c r="H263" s="113"/>
      <c r="I263" s="113"/>
      <c r="K263" s="113"/>
      <c r="L263" s="113"/>
    </row>
    <row r="264" spans="1:12" ht="15">
      <c r="A264" s="110"/>
      <c r="B264" s="110"/>
      <c r="C264" s="81"/>
      <c r="D264" s="81"/>
      <c r="E264" s="81"/>
      <c r="F264" s="81"/>
      <c r="G264" s="81"/>
      <c r="H264" s="111"/>
      <c r="I264" s="111"/>
      <c r="K264" s="111"/>
      <c r="L264" s="111"/>
    </row>
    <row r="265" spans="1:12" ht="15">
      <c r="A265" s="110"/>
      <c r="B265" s="110"/>
      <c r="C265" s="81"/>
      <c r="D265" s="81"/>
      <c r="E265" s="81"/>
      <c r="F265" s="81"/>
      <c r="G265" s="81"/>
      <c r="H265" s="111"/>
      <c r="I265" s="111"/>
      <c r="K265" s="111"/>
      <c r="L265" s="111"/>
    </row>
    <row r="266" spans="1:12" ht="15">
      <c r="A266" s="110"/>
      <c r="B266" s="110"/>
      <c r="C266" s="81"/>
      <c r="D266" s="81"/>
      <c r="E266" s="81"/>
      <c r="F266" s="81"/>
      <c r="G266" s="81"/>
      <c r="H266" s="111"/>
      <c r="I266" s="111"/>
      <c r="K266" s="111"/>
      <c r="L266" s="111"/>
    </row>
    <row r="267" spans="1:12" ht="15">
      <c r="A267" s="110"/>
      <c r="B267" s="110"/>
      <c r="C267" s="81"/>
      <c r="D267" s="81"/>
      <c r="E267" s="81"/>
      <c r="F267" s="81"/>
      <c r="G267" s="81"/>
      <c r="H267" s="111"/>
      <c r="I267" s="111"/>
      <c r="K267" s="111"/>
      <c r="L267" s="111"/>
    </row>
    <row r="268" spans="1:12" ht="15">
      <c r="A268" s="80"/>
      <c r="B268" s="80"/>
      <c r="C268" s="81"/>
      <c r="D268" s="112"/>
      <c r="E268" s="112"/>
      <c r="F268" s="112"/>
      <c r="G268" s="112"/>
      <c r="H268" s="113"/>
      <c r="I268" s="113"/>
      <c r="K268" s="113"/>
      <c r="L268" s="113"/>
    </row>
    <row r="269" spans="1:12" s="9" customFormat="1" ht="14.25">
      <c r="A269" s="114"/>
      <c r="B269" s="114"/>
      <c r="C269" s="112"/>
      <c r="D269" s="112"/>
      <c r="E269" s="112"/>
      <c r="F269" s="112"/>
      <c r="G269" s="112"/>
      <c r="H269" s="113"/>
      <c r="I269" s="113"/>
      <c r="K269" s="113"/>
      <c r="L269" s="113"/>
    </row>
    <row r="270" spans="1:12" ht="14.25">
      <c r="A270" s="114"/>
      <c r="B270" s="114"/>
      <c r="C270" s="112"/>
      <c r="D270" s="112"/>
      <c r="E270" s="112"/>
      <c r="F270" s="112"/>
      <c r="G270" s="112"/>
      <c r="H270" s="113"/>
      <c r="I270" s="113"/>
      <c r="K270" s="113"/>
      <c r="L270" s="113"/>
    </row>
    <row r="271" spans="1:12" ht="15">
      <c r="A271" s="85"/>
      <c r="B271" s="85"/>
      <c r="C271" s="81"/>
      <c r="D271" s="81"/>
      <c r="E271" s="81"/>
      <c r="F271" s="81"/>
      <c r="G271" s="81"/>
      <c r="H271" s="111"/>
      <c r="I271" s="111"/>
      <c r="K271" s="111"/>
      <c r="L271" s="111"/>
    </row>
    <row r="272" spans="1:12" ht="15">
      <c r="A272" s="110"/>
      <c r="B272" s="110"/>
      <c r="C272" s="81"/>
      <c r="D272" s="81"/>
      <c r="E272" s="81"/>
      <c r="F272" s="81"/>
      <c r="G272" s="81"/>
      <c r="H272" s="111"/>
      <c r="I272" s="111"/>
      <c r="K272" s="111"/>
      <c r="L272" s="111"/>
    </row>
    <row r="273" spans="1:12" ht="15">
      <c r="A273" s="110"/>
      <c r="B273" s="110"/>
      <c r="C273" s="81"/>
      <c r="D273" s="81"/>
      <c r="E273" s="81"/>
      <c r="F273" s="81"/>
      <c r="G273" s="81"/>
      <c r="H273" s="111"/>
      <c r="I273" s="111"/>
      <c r="K273" s="111"/>
      <c r="L273" s="111"/>
    </row>
    <row r="274" spans="1:12" ht="15">
      <c r="A274" s="110"/>
      <c r="B274" s="110"/>
      <c r="C274" s="81"/>
      <c r="D274" s="81"/>
      <c r="E274" s="81"/>
      <c r="F274" s="81"/>
      <c r="G274" s="81"/>
      <c r="H274" s="111"/>
      <c r="I274" s="111"/>
      <c r="K274" s="111"/>
      <c r="L274" s="111"/>
    </row>
    <row r="275" spans="1:12" s="9" customFormat="1" ht="14.25">
      <c r="A275" s="114"/>
      <c r="B275" s="114"/>
      <c r="C275" s="112"/>
      <c r="D275" s="112"/>
      <c r="E275" s="112"/>
      <c r="F275" s="112"/>
      <c r="G275" s="112"/>
      <c r="H275" s="113"/>
      <c r="I275" s="113"/>
      <c r="K275" s="113"/>
      <c r="L275" s="113"/>
    </row>
    <row r="276" spans="1:12" ht="14.25">
      <c r="A276" s="114"/>
      <c r="B276" s="114"/>
      <c r="C276" s="112"/>
      <c r="D276" s="112"/>
      <c r="E276" s="112"/>
      <c r="F276" s="112"/>
      <c r="G276" s="112"/>
      <c r="H276" s="113"/>
      <c r="I276" s="113"/>
      <c r="K276" s="113"/>
      <c r="L276" s="113"/>
    </row>
    <row r="277" spans="1:12" ht="15">
      <c r="A277" s="84"/>
      <c r="B277" s="84"/>
      <c r="C277" s="81"/>
      <c r="D277" s="81"/>
      <c r="E277" s="81"/>
      <c r="F277" s="81"/>
      <c r="G277" s="81"/>
      <c r="H277" s="111"/>
      <c r="I277" s="111"/>
      <c r="K277" s="111"/>
      <c r="L277" s="111"/>
    </row>
    <row r="278" spans="1:12" ht="15">
      <c r="A278" s="85"/>
      <c r="B278" s="85"/>
      <c r="C278" s="81"/>
      <c r="D278" s="81"/>
      <c r="E278" s="81"/>
      <c r="F278" s="81"/>
      <c r="G278" s="81"/>
      <c r="H278" s="111"/>
      <c r="I278" s="111"/>
      <c r="K278" s="111"/>
      <c r="L278" s="111"/>
    </row>
    <row r="279" spans="1:12" ht="15">
      <c r="A279" s="85"/>
      <c r="B279" s="85"/>
      <c r="C279" s="81"/>
      <c r="D279" s="81"/>
      <c r="E279" s="81"/>
      <c r="F279" s="81"/>
      <c r="G279" s="81"/>
      <c r="H279" s="111"/>
      <c r="I279" s="111"/>
      <c r="K279" s="111"/>
      <c r="L279" s="111"/>
    </row>
    <row r="280" spans="1:12" ht="15">
      <c r="A280" s="85"/>
      <c r="B280" s="85"/>
      <c r="C280" s="81"/>
      <c r="D280" s="81"/>
      <c r="E280" s="81"/>
      <c r="F280" s="81"/>
      <c r="G280" s="81"/>
      <c r="H280" s="111"/>
      <c r="I280" s="111"/>
      <c r="K280" s="111"/>
      <c r="L280" s="111"/>
    </row>
    <row r="281" spans="1:12" ht="14.25">
      <c r="A281" s="114"/>
      <c r="B281" s="114"/>
      <c r="C281" s="112"/>
      <c r="D281" s="112"/>
      <c r="E281" s="112"/>
      <c r="F281" s="112"/>
      <c r="G281" s="112"/>
      <c r="H281" s="113"/>
      <c r="I281" s="113"/>
      <c r="K281" s="113"/>
      <c r="L281" s="113"/>
    </row>
    <row r="282" spans="1:12" ht="15">
      <c r="A282" s="84"/>
      <c r="B282" s="84"/>
      <c r="C282" s="81"/>
      <c r="D282" s="81"/>
      <c r="E282" s="81"/>
      <c r="F282" s="81"/>
      <c r="G282" s="81"/>
      <c r="H282" s="111"/>
      <c r="I282" s="111"/>
      <c r="K282" s="111"/>
      <c r="L282" s="111"/>
    </row>
    <row r="283" spans="1:12" ht="15">
      <c r="A283" s="110"/>
      <c r="B283" s="110"/>
      <c r="C283" s="81"/>
      <c r="D283" s="81"/>
      <c r="E283" s="81"/>
      <c r="F283" s="81"/>
      <c r="G283" s="81"/>
      <c r="H283" s="111"/>
      <c r="I283" s="111"/>
      <c r="K283" s="111"/>
      <c r="L283" s="111"/>
    </row>
    <row r="284" spans="1:12" ht="15">
      <c r="A284" s="85"/>
      <c r="B284" s="85"/>
      <c r="C284" s="81"/>
      <c r="D284" s="81"/>
      <c r="E284" s="81"/>
      <c r="F284" s="81"/>
      <c r="G284" s="81"/>
      <c r="H284" s="111"/>
      <c r="I284" s="111"/>
      <c r="K284" s="111"/>
      <c r="L284" s="111"/>
    </row>
    <row r="285" spans="1:12" ht="15">
      <c r="A285" s="85"/>
      <c r="B285" s="85"/>
      <c r="C285" s="81"/>
      <c r="D285" s="81"/>
      <c r="E285" s="81"/>
      <c r="F285" s="81"/>
      <c r="G285" s="81"/>
      <c r="H285" s="111"/>
      <c r="I285" s="111"/>
      <c r="K285" s="111"/>
      <c r="L285" s="111"/>
    </row>
    <row r="286" spans="1:12" s="4" customFormat="1" ht="14.25">
      <c r="A286" s="80"/>
      <c r="B286" s="80"/>
      <c r="C286" s="112"/>
      <c r="D286" s="112"/>
      <c r="E286" s="112"/>
      <c r="F286" s="112"/>
      <c r="G286" s="112"/>
      <c r="H286" s="116"/>
      <c r="I286" s="116"/>
      <c r="K286" s="116"/>
      <c r="L286" s="116"/>
    </row>
    <row r="287" spans="1:12" ht="14.25">
      <c r="A287" s="117"/>
      <c r="B287" s="117"/>
      <c r="C287" s="112"/>
      <c r="D287" s="112"/>
      <c r="E287" s="112"/>
      <c r="F287" s="112"/>
      <c r="G287" s="112"/>
      <c r="H287" s="116"/>
      <c r="I287" s="116"/>
      <c r="K287" s="116"/>
      <c r="L287" s="116"/>
    </row>
    <row r="288" spans="1:12" ht="15">
      <c r="A288" s="118"/>
      <c r="B288" s="118"/>
      <c r="C288" s="112"/>
      <c r="D288" s="112"/>
      <c r="E288" s="112"/>
      <c r="F288" s="112"/>
      <c r="G288" s="112"/>
      <c r="H288" s="116"/>
      <c r="I288" s="116"/>
      <c r="K288" s="116"/>
      <c r="L288" s="116"/>
    </row>
    <row r="289" spans="1:12" ht="15">
      <c r="A289" s="83"/>
      <c r="B289" s="83"/>
      <c r="C289" s="112"/>
      <c r="D289" s="112"/>
      <c r="E289" s="112"/>
      <c r="F289" s="117"/>
      <c r="G289" s="112"/>
      <c r="H289" s="116"/>
      <c r="I289" s="116"/>
      <c r="K289" s="116"/>
      <c r="L289" s="116"/>
    </row>
    <row r="290" spans="1:12" ht="15">
      <c r="A290" s="85"/>
      <c r="B290" s="85"/>
      <c r="C290" s="81"/>
      <c r="D290" s="81"/>
      <c r="E290" s="81"/>
      <c r="F290" s="86"/>
      <c r="G290" s="81"/>
      <c r="H290" s="82"/>
      <c r="I290" s="82"/>
      <c r="K290" s="82"/>
      <c r="L290" s="82"/>
    </row>
    <row r="291" spans="1:12" ht="14.25">
      <c r="A291" s="115"/>
      <c r="B291" s="115"/>
      <c r="C291" s="112"/>
      <c r="D291" s="112"/>
      <c r="E291" s="112"/>
      <c r="F291" s="112"/>
      <c r="G291" s="112"/>
      <c r="H291" s="116"/>
      <c r="I291" s="116"/>
      <c r="K291" s="116"/>
      <c r="L291" s="116"/>
    </row>
    <row r="292" spans="1:12" ht="15">
      <c r="A292" s="83"/>
      <c r="B292" s="83"/>
      <c r="C292" s="112"/>
      <c r="D292" s="112"/>
      <c r="E292" s="112"/>
      <c r="F292" s="112"/>
      <c r="G292" s="112"/>
      <c r="H292" s="116"/>
      <c r="I292" s="116"/>
      <c r="K292" s="116"/>
      <c r="L292" s="116"/>
    </row>
    <row r="293" spans="1:12" ht="15">
      <c r="A293" s="83"/>
      <c r="B293" s="83"/>
      <c r="C293" s="112"/>
      <c r="D293" s="112"/>
      <c r="E293" s="112"/>
      <c r="F293" s="112"/>
      <c r="G293" s="112"/>
      <c r="H293" s="116"/>
      <c r="I293" s="116"/>
      <c r="K293" s="116"/>
      <c r="L293" s="116"/>
    </row>
    <row r="294" spans="1:12" ht="15">
      <c r="A294" s="83"/>
      <c r="B294" s="83"/>
      <c r="C294" s="112"/>
      <c r="D294" s="112"/>
      <c r="E294" s="112"/>
      <c r="F294" s="112"/>
      <c r="G294" s="112"/>
      <c r="H294" s="116"/>
      <c r="I294" s="116"/>
      <c r="K294" s="116"/>
      <c r="L294" s="116"/>
    </row>
    <row r="295" spans="1:12" ht="15">
      <c r="A295" s="83"/>
      <c r="B295" s="83"/>
      <c r="C295" s="112"/>
      <c r="D295" s="112"/>
      <c r="E295" s="112"/>
      <c r="F295" s="112"/>
      <c r="G295" s="112"/>
      <c r="H295" s="116"/>
      <c r="I295" s="116"/>
      <c r="K295" s="116"/>
      <c r="L295" s="116"/>
    </row>
    <row r="296" spans="1:12" ht="15">
      <c r="A296" s="83"/>
      <c r="B296" s="83"/>
      <c r="C296" s="112"/>
      <c r="D296" s="112"/>
      <c r="E296" s="112"/>
      <c r="F296" s="112"/>
      <c r="G296" s="112"/>
      <c r="H296" s="116"/>
      <c r="I296" s="116"/>
      <c r="K296" s="116"/>
      <c r="L296" s="116"/>
    </row>
    <row r="297" spans="1:12" ht="15">
      <c r="A297" s="83"/>
      <c r="B297" s="83"/>
      <c r="C297" s="112"/>
      <c r="D297" s="112"/>
      <c r="E297" s="112"/>
      <c r="F297" s="112"/>
      <c r="G297" s="112"/>
      <c r="H297" s="113"/>
      <c r="I297" s="113"/>
      <c r="K297" s="113"/>
      <c r="L297" s="113"/>
    </row>
    <row r="298" spans="1:12" ht="15">
      <c r="A298" s="83"/>
      <c r="B298" s="83"/>
      <c r="C298" s="112"/>
      <c r="D298" s="112"/>
      <c r="E298" s="112"/>
      <c r="F298" s="112"/>
      <c r="G298" s="112"/>
      <c r="H298" s="113"/>
      <c r="I298" s="113"/>
      <c r="K298" s="113"/>
      <c r="L298" s="113"/>
    </row>
    <row r="299" spans="1:12" ht="15">
      <c r="A299" s="83"/>
      <c r="B299" s="83"/>
      <c r="C299" s="112"/>
      <c r="D299" s="112"/>
      <c r="E299" s="112"/>
      <c r="F299" s="112"/>
      <c r="G299" s="112"/>
      <c r="H299" s="116"/>
      <c r="I299" s="116"/>
      <c r="K299" s="116"/>
      <c r="L299" s="116"/>
    </row>
    <row r="300" spans="1:12" ht="15">
      <c r="A300" s="83"/>
      <c r="B300" s="83"/>
      <c r="C300" s="112"/>
      <c r="D300" s="112"/>
      <c r="E300" s="112"/>
      <c r="F300" s="112"/>
      <c r="G300" s="112"/>
      <c r="H300" s="116"/>
      <c r="I300" s="116"/>
      <c r="K300" s="116"/>
      <c r="L300" s="116"/>
    </row>
    <row r="301" spans="1:12" ht="15">
      <c r="A301" s="83"/>
      <c r="B301" s="83"/>
      <c r="C301" s="112"/>
      <c r="D301" s="112"/>
      <c r="E301" s="112"/>
      <c r="F301" s="112"/>
      <c r="G301" s="112"/>
      <c r="H301" s="116"/>
      <c r="I301" s="116"/>
      <c r="K301" s="116"/>
      <c r="L301" s="116"/>
    </row>
    <row r="302" spans="1:12" ht="15">
      <c r="A302" s="83"/>
      <c r="B302" s="83"/>
      <c r="C302" s="112"/>
      <c r="D302" s="112"/>
      <c r="E302" s="112"/>
      <c r="F302" s="112"/>
      <c r="G302" s="112"/>
      <c r="H302" s="116"/>
      <c r="I302" s="116"/>
      <c r="K302" s="116"/>
      <c r="L302" s="116"/>
    </row>
    <row r="303" spans="1:12" ht="15">
      <c r="A303" s="83"/>
      <c r="B303" s="83"/>
      <c r="C303" s="112"/>
      <c r="D303" s="112"/>
      <c r="E303" s="112"/>
      <c r="F303" s="112"/>
      <c r="G303" s="112"/>
      <c r="H303" s="113"/>
      <c r="I303" s="113"/>
      <c r="K303" s="113"/>
      <c r="L303" s="113"/>
    </row>
    <row r="304" spans="1:12" ht="15">
      <c r="A304" s="83"/>
      <c r="B304" s="83"/>
      <c r="C304" s="112"/>
      <c r="D304" s="112"/>
      <c r="E304" s="112"/>
      <c r="F304" s="112"/>
      <c r="G304" s="112"/>
      <c r="H304" s="113"/>
      <c r="I304" s="113"/>
      <c r="K304" s="113"/>
      <c r="L304" s="113"/>
    </row>
    <row r="305" spans="1:12" ht="15">
      <c r="A305" s="83"/>
      <c r="B305" s="83"/>
      <c r="C305" s="112"/>
      <c r="D305" s="112"/>
      <c r="E305" s="112"/>
      <c r="F305" s="112"/>
      <c r="G305" s="112"/>
      <c r="H305" s="116"/>
      <c r="I305" s="116"/>
      <c r="K305" s="116"/>
      <c r="L305" s="116"/>
    </row>
    <row r="306" spans="1:12" ht="15">
      <c r="A306" s="83"/>
      <c r="B306" s="83"/>
      <c r="C306" s="112"/>
      <c r="D306" s="112"/>
      <c r="E306" s="112"/>
      <c r="F306" s="112"/>
      <c r="G306" s="112"/>
      <c r="H306" s="116"/>
      <c r="I306" s="116"/>
      <c r="K306" s="116"/>
      <c r="L306" s="116"/>
    </row>
    <row r="307" spans="1:12" ht="15">
      <c r="A307" s="83"/>
      <c r="B307" s="83"/>
      <c r="C307" s="112"/>
      <c r="D307" s="112"/>
      <c r="E307" s="112"/>
      <c r="F307" s="112"/>
      <c r="G307" s="112"/>
      <c r="H307" s="116"/>
      <c r="I307" s="116"/>
      <c r="K307" s="116"/>
      <c r="L307" s="116"/>
    </row>
    <row r="308" spans="1:12" ht="15">
      <c r="A308" s="83"/>
      <c r="B308" s="83"/>
      <c r="C308" s="112"/>
      <c r="D308" s="112"/>
      <c r="E308" s="112"/>
      <c r="F308" s="112"/>
      <c r="G308" s="112"/>
      <c r="H308" s="116"/>
      <c r="I308" s="116"/>
      <c r="K308" s="116"/>
      <c r="L308" s="116"/>
    </row>
    <row r="309" spans="1:12" ht="15">
      <c r="A309" s="83"/>
      <c r="B309" s="83"/>
      <c r="C309" s="112"/>
      <c r="D309" s="112"/>
      <c r="E309" s="112"/>
      <c r="F309" s="112"/>
      <c r="G309" s="112"/>
      <c r="H309" s="113"/>
      <c r="I309" s="113"/>
      <c r="K309" s="113"/>
      <c r="L309" s="113"/>
    </row>
    <row r="310" spans="1:12" ht="15">
      <c r="A310" s="83"/>
      <c r="B310" s="83"/>
      <c r="C310" s="112"/>
      <c r="D310" s="112"/>
      <c r="E310" s="112"/>
      <c r="F310" s="112"/>
      <c r="G310" s="112"/>
      <c r="H310" s="113"/>
      <c r="I310" s="113"/>
      <c r="K310" s="113"/>
      <c r="L310" s="113"/>
    </row>
    <row r="311" spans="1:12" ht="15">
      <c r="A311" s="83"/>
      <c r="B311" s="83"/>
      <c r="C311" s="112"/>
      <c r="D311" s="112"/>
      <c r="E311" s="112"/>
      <c r="F311" s="112"/>
      <c r="G311" s="112"/>
      <c r="H311" s="113"/>
      <c r="I311" s="113"/>
      <c r="K311" s="113"/>
      <c r="L311" s="113"/>
    </row>
    <row r="312" spans="1:12" ht="15">
      <c r="A312" s="85"/>
      <c r="B312" s="85"/>
      <c r="C312" s="81"/>
      <c r="D312" s="81"/>
      <c r="E312" s="81"/>
      <c r="F312" s="81"/>
      <c r="G312" s="81"/>
      <c r="H312" s="82"/>
      <c r="I312" s="82"/>
      <c r="K312" s="82"/>
      <c r="L312" s="82"/>
    </row>
    <row r="313" spans="1:12" ht="15">
      <c r="A313" s="84"/>
      <c r="B313" s="84"/>
      <c r="C313" s="81"/>
      <c r="D313" s="81"/>
      <c r="E313" s="81"/>
      <c r="F313" s="81"/>
      <c r="G313" s="81"/>
      <c r="H313" s="82"/>
      <c r="I313" s="82"/>
      <c r="K313" s="82"/>
      <c r="L313" s="82"/>
    </row>
    <row r="314" spans="1:12" ht="15">
      <c r="A314" s="85"/>
      <c r="B314" s="85"/>
      <c r="C314" s="81"/>
      <c r="D314" s="81"/>
      <c r="E314" s="81"/>
      <c r="F314" s="81"/>
      <c r="G314" s="81"/>
      <c r="H314" s="82"/>
      <c r="I314" s="82"/>
      <c r="K314" s="82"/>
      <c r="L314" s="82"/>
    </row>
    <row r="315" spans="1:12" ht="15">
      <c r="A315" s="85"/>
      <c r="B315" s="85"/>
      <c r="C315" s="81"/>
      <c r="D315" s="81"/>
      <c r="E315" s="81"/>
      <c r="F315" s="81"/>
      <c r="G315" s="81"/>
      <c r="H315" s="82"/>
      <c r="I315" s="82"/>
      <c r="K315" s="82"/>
      <c r="L315" s="82"/>
    </row>
    <row r="316" spans="1:12" ht="15">
      <c r="A316" s="85"/>
      <c r="B316" s="85"/>
      <c r="C316" s="81"/>
      <c r="D316" s="81"/>
      <c r="E316" s="81"/>
      <c r="F316" s="81"/>
      <c r="G316" s="81"/>
      <c r="H316" s="111"/>
      <c r="I316" s="111"/>
      <c r="K316" s="111"/>
      <c r="L316" s="111"/>
    </row>
    <row r="317" spans="1:12" ht="15">
      <c r="A317" s="85"/>
      <c r="B317" s="85"/>
      <c r="C317" s="81"/>
      <c r="D317" s="81"/>
      <c r="E317" s="81"/>
      <c r="F317" s="81"/>
      <c r="G317" s="81"/>
      <c r="H317" s="111"/>
      <c r="I317" s="111"/>
      <c r="K317" s="111"/>
      <c r="L317" s="111"/>
    </row>
    <row r="318" spans="1:12" ht="15">
      <c r="A318" s="85"/>
      <c r="B318" s="85"/>
      <c r="C318" s="81"/>
      <c r="D318" s="81"/>
      <c r="E318" s="81"/>
      <c r="F318" s="81"/>
      <c r="G318" s="81"/>
      <c r="H318" s="82"/>
      <c r="I318" s="82"/>
      <c r="K318" s="82"/>
      <c r="L318" s="82"/>
    </row>
    <row r="319" spans="1:12" ht="15">
      <c r="A319" s="80"/>
      <c r="B319" s="80"/>
      <c r="C319" s="112"/>
      <c r="D319" s="112"/>
      <c r="E319" s="112"/>
      <c r="F319" s="81"/>
      <c r="G319" s="81"/>
      <c r="H319" s="82"/>
      <c r="I319" s="82"/>
      <c r="K319" s="82"/>
      <c r="L319" s="82"/>
    </row>
    <row r="320" spans="1:12" ht="15">
      <c r="A320" s="80"/>
      <c r="B320" s="80"/>
      <c r="C320" s="112"/>
      <c r="D320" s="112"/>
      <c r="E320" s="112"/>
      <c r="F320" s="112"/>
      <c r="G320" s="81"/>
      <c r="H320" s="113"/>
      <c r="I320" s="113"/>
      <c r="K320" s="113"/>
      <c r="L320" s="113"/>
    </row>
    <row r="321" spans="1:12" ht="15">
      <c r="A321" s="83"/>
      <c r="B321" s="83"/>
      <c r="C321" s="81"/>
      <c r="D321" s="81"/>
      <c r="E321" s="81"/>
      <c r="F321" s="81"/>
      <c r="G321" s="81"/>
      <c r="H321" s="111"/>
      <c r="I321" s="111"/>
      <c r="K321" s="111"/>
      <c r="L321" s="111"/>
    </row>
    <row r="322" spans="1:12" ht="15">
      <c r="A322" s="84"/>
      <c r="B322" s="84"/>
      <c r="C322" s="81"/>
      <c r="D322" s="81"/>
      <c r="E322" s="81"/>
      <c r="F322" s="81"/>
      <c r="G322" s="81"/>
      <c r="H322" s="111"/>
      <c r="I322" s="111"/>
      <c r="K322" s="111"/>
      <c r="L322" s="111"/>
    </row>
    <row r="323" spans="1:12" ht="15">
      <c r="A323" s="85"/>
      <c r="B323" s="85"/>
      <c r="C323" s="81"/>
      <c r="D323" s="81"/>
      <c r="E323" s="81"/>
      <c r="F323" s="81"/>
      <c r="G323" s="81"/>
      <c r="H323" s="111"/>
      <c r="I323" s="111"/>
      <c r="K323" s="111"/>
      <c r="L323" s="111"/>
    </row>
    <row r="324" spans="1:12" ht="15">
      <c r="A324" s="85"/>
      <c r="B324" s="85"/>
      <c r="C324" s="81"/>
      <c r="D324" s="81"/>
      <c r="E324" s="81"/>
      <c r="F324" s="81"/>
      <c r="G324" s="81"/>
      <c r="H324" s="111"/>
      <c r="I324" s="111"/>
      <c r="K324" s="111"/>
      <c r="L324" s="111"/>
    </row>
    <row r="325" spans="1:12" ht="15">
      <c r="A325" s="80"/>
      <c r="B325" s="80"/>
      <c r="C325" s="112"/>
      <c r="D325" s="112"/>
      <c r="E325" s="112"/>
      <c r="F325" s="112"/>
      <c r="G325" s="81"/>
      <c r="H325" s="113"/>
      <c r="I325" s="113"/>
      <c r="K325" s="113"/>
      <c r="L325" s="113"/>
    </row>
    <row r="326" spans="1:12" ht="15">
      <c r="A326" s="83"/>
      <c r="B326" s="83"/>
      <c r="C326" s="81"/>
      <c r="D326" s="81"/>
      <c r="E326" s="81"/>
      <c r="F326" s="81"/>
      <c r="G326" s="81"/>
      <c r="H326" s="111"/>
      <c r="I326" s="111"/>
      <c r="K326" s="111"/>
      <c r="L326" s="111"/>
    </row>
    <row r="327" spans="1:12" ht="15">
      <c r="A327" s="84"/>
      <c r="B327" s="84"/>
      <c r="C327" s="81"/>
      <c r="D327" s="81"/>
      <c r="E327" s="81"/>
      <c r="F327" s="81"/>
      <c r="G327" s="81"/>
      <c r="H327" s="111"/>
      <c r="I327" s="111"/>
      <c r="K327" s="111"/>
      <c r="L327" s="111"/>
    </row>
    <row r="328" spans="1:12" ht="15">
      <c r="A328" s="85"/>
      <c r="B328" s="85"/>
      <c r="C328" s="81"/>
      <c r="D328" s="81"/>
      <c r="E328" s="81"/>
      <c r="F328" s="81"/>
      <c r="G328" s="81"/>
      <c r="H328" s="111"/>
      <c r="I328" s="111"/>
      <c r="K328" s="111"/>
      <c r="L328" s="111"/>
    </row>
    <row r="329" spans="1:12" ht="15">
      <c r="A329" s="85"/>
      <c r="B329" s="85"/>
      <c r="C329" s="81"/>
      <c r="D329" s="81"/>
      <c r="E329" s="81"/>
      <c r="F329" s="81"/>
      <c r="G329" s="81"/>
      <c r="H329" s="111"/>
      <c r="I329" s="111"/>
      <c r="K329" s="111"/>
      <c r="L329" s="111"/>
    </row>
    <row r="330" spans="1:12" ht="15">
      <c r="A330" s="110"/>
      <c r="B330" s="110"/>
      <c r="C330" s="81"/>
      <c r="D330" s="81"/>
      <c r="E330" s="81"/>
      <c r="F330" s="81"/>
      <c r="G330" s="81"/>
      <c r="H330" s="111"/>
      <c r="I330" s="111"/>
      <c r="K330" s="111"/>
      <c r="L330" s="111"/>
    </row>
    <row r="331" spans="1:12" ht="15">
      <c r="A331" s="80"/>
      <c r="B331" s="80"/>
      <c r="C331" s="81"/>
      <c r="D331" s="112"/>
      <c r="E331" s="112"/>
      <c r="F331" s="112"/>
      <c r="G331" s="112"/>
      <c r="H331" s="113"/>
      <c r="I331" s="113"/>
      <c r="K331" s="113"/>
      <c r="L331" s="113"/>
    </row>
    <row r="332" spans="1:12" ht="15">
      <c r="A332" s="83"/>
      <c r="B332" s="83"/>
      <c r="C332" s="81"/>
      <c r="D332" s="81"/>
      <c r="E332" s="81"/>
      <c r="F332" s="81"/>
      <c r="G332" s="81"/>
      <c r="H332" s="111"/>
      <c r="I332" s="111"/>
      <c r="K332" s="111"/>
      <c r="L332" s="111"/>
    </row>
    <row r="333" spans="1:12" ht="15">
      <c r="A333" s="110"/>
      <c r="B333" s="110"/>
      <c r="C333" s="81"/>
      <c r="D333" s="81"/>
      <c r="E333" s="81"/>
      <c r="F333" s="81"/>
      <c r="G333" s="81"/>
      <c r="H333" s="111"/>
      <c r="I333" s="111"/>
      <c r="K333" s="111"/>
      <c r="L333" s="111"/>
    </row>
    <row r="334" spans="1:12" ht="15">
      <c r="A334" s="110"/>
      <c r="B334" s="110"/>
      <c r="C334" s="81"/>
      <c r="D334" s="81"/>
      <c r="E334" s="81"/>
      <c r="F334" s="81"/>
      <c r="G334" s="81"/>
      <c r="H334" s="111"/>
      <c r="I334" s="111"/>
      <c r="K334" s="111"/>
      <c r="L334" s="111"/>
    </row>
    <row r="335" spans="1:12" ht="15">
      <c r="A335" s="110"/>
      <c r="B335" s="110"/>
      <c r="C335" s="81"/>
      <c r="D335" s="81"/>
      <c r="E335" s="81"/>
      <c r="F335" s="81"/>
      <c r="G335" s="81"/>
      <c r="H335" s="111"/>
      <c r="I335" s="111"/>
      <c r="K335" s="111"/>
      <c r="L335" s="111"/>
    </row>
    <row r="336" spans="1:12" ht="15">
      <c r="A336" s="83"/>
      <c r="B336" s="83"/>
      <c r="C336" s="81"/>
      <c r="D336" s="112"/>
      <c r="E336" s="112"/>
      <c r="F336" s="112"/>
      <c r="G336" s="112"/>
      <c r="H336" s="82"/>
      <c r="I336" s="82"/>
      <c r="K336" s="82"/>
      <c r="L336" s="82"/>
    </row>
    <row r="337" spans="1:12" ht="15">
      <c r="A337" s="84"/>
      <c r="B337" s="84"/>
      <c r="C337" s="81"/>
      <c r="D337" s="81"/>
      <c r="E337" s="81"/>
      <c r="F337" s="81"/>
      <c r="G337" s="81"/>
      <c r="H337" s="82"/>
      <c r="I337" s="82"/>
      <c r="K337" s="82"/>
      <c r="L337" s="82"/>
    </row>
    <row r="338" spans="1:12" ht="15">
      <c r="A338" s="85"/>
      <c r="B338" s="85"/>
      <c r="C338" s="81"/>
      <c r="D338" s="81"/>
      <c r="E338" s="81"/>
      <c r="F338" s="81"/>
      <c r="G338" s="81"/>
      <c r="H338" s="82"/>
      <c r="I338" s="82"/>
      <c r="K338" s="82"/>
      <c r="L338" s="82"/>
    </row>
    <row r="339" spans="1:12" ht="15">
      <c r="A339" s="85"/>
      <c r="B339" s="85"/>
      <c r="C339" s="81"/>
      <c r="D339" s="81"/>
      <c r="E339" s="81"/>
      <c r="F339" s="81"/>
      <c r="G339" s="81"/>
      <c r="H339" s="82"/>
      <c r="I339" s="82"/>
      <c r="K339" s="82"/>
      <c r="L339" s="82"/>
    </row>
    <row r="340" spans="1:12" ht="15">
      <c r="A340" s="85"/>
      <c r="B340" s="85"/>
      <c r="C340" s="81"/>
      <c r="D340" s="81"/>
      <c r="E340" s="81"/>
      <c r="F340" s="81"/>
      <c r="G340" s="81"/>
      <c r="H340" s="111"/>
      <c r="I340" s="111"/>
      <c r="K340" s="111"/>
      <c r="L340" s="111"/>
    </row>
    <row r="341" spans="1:12" ht="15">
      <c r="A341" s="85"/>
      <c r="B341" s="85"/>
      <c r="C341" s="81"/>
      <c r="D341" s="81"/>
      <c r="E341" s="81"/>
      <c r="F341" s="81"/>
      <c r="G341" s="81"/>
      <c r="H341" s="111"/>
      <c r="I341" s="111"/>
      <c r="K341" s="111"/>
      <c r="L341" s="111"/>
    </row>
    <row r="342" spans="1:12" ht="15">
      <c r="A342" s="80"/>
      <c r="B342" s="80"/>
      <c r="C342" s="81"/>
      <c r="D342" s="81"/>
      <c r="E342" s="81"/>
      <c r="F342" s="112"/>
      <c r="G342" s="112"/>
      <c r="H342" s="113"/>
      <c r="I342" s="113"/>
      <c r="K342" s="113"/>
      <c r="L342" s="113"/>
    </row>
    <row r="343" spans="1:12" ht="15">
      <c r="A343" s="83"/>
      <c r="B343" s="83"/>
      <c r="C343" s="81"/>
      <c r="D343" s="81"/>
      <c r="E343" s="81"/>
      <c r="F343" s="81"/>
      <c r="G343" s="81"/>
      <c r="H343" s="111"/>
      <c r="I343" s="111"/>
      <c r="K343" s="111"/>
      <c r="L343" s="111"/>
    </row>
    <row r="344" spans="1:12" ht="15">
      <c r="A344" s="84"/>
      <c r="B344" s="84"/>
      <c r="C344" s="81"/>
      <c r="D344" s="81"/>
      <c r="E344" s="81"/>
      <c r="F344" s="81"/>
      <c r="G344" s="81"/>
      <c r="H344" s="111"/>
      <c r="I344" s="111"/>
      <c r="K344" s="111"/>
      <c r="L344" s="111"/>
    </row>
    <row r="345" spans="1:12" ht="15">
      <c r="A345" s="85"/>
      <c r="B345" s="85"/>
      <c r="C345" s="81"/>
      <c r="D345" s="81"/>
      <c r="E345" s="81"/>
      <c r="F345" s="81"/>
      <c r="G345" s="81"/>
      <c r="H345" s="111"/>
      <c r="I345" s="111"/>
      <c r="K345" s="111"/>
      <c r="L345" s="111"/>
    </row>
    <row r="346" spans="1:12" ht="15">
      <c r="A346" s="85"/>
      <c r="B346" s="85"/>
      <c r="C346" s="81"/>
      <c r="D346" s="81"/>
      <c r="E346" s="81"/>
      <c r="F346" s="81"/>
      <c r="G346" s="81"/>
      <c r="H346" s="111"/>
      <c r="I346" s="111"/>
      <c r="K346" s="111"/>
      <c r="L346" s="111"/>
    </row>
    <row r="347" spans="1:12" ht="15">
      <c r="A347" s="85"/>
      <c r="B347" s="85"/>
      <c r="C347" s="81"/>
      <c r="D347" s="81"/>
      <c r="E347" s="81"/>
      <c r="F347" s="81"/>
      <c r="G347" s="81"/>
      <c r="H347" s="111"/>
      <c r="I347" s="111"/>
      <c r="K347" s="111"/>
      <c r="L347" s="111"/>
    </row>
    <row r="348" spans="1:12" ht="15">
      <c r="A348" s="85"/>
      <c r="B348" s="85"/>
      <c r="C348" s="81"/>
      <c r="D348" s="81"/>
      <c r="E348" s="81"/>
      <c r="F348" s="81"/>
      <c r="G348" s="81"/>
      <c r="H348" s="111"/>
      <c r="I348" s="111"/>
      <c r="K348" s="111"/>
      <c r="L348" s="111"/>
    </row>
    <row r="349" spans="1:12" ht="15">
      <c r="A349" s="85"/>
      <c r="B349" s="85"/>
      <c r="C349" s="81"/>
      <c r="D349" s="81"/>
      <c r="E349" s="81"/>
      <c r="F349" s="81"/>
      <c r="G349" s="81"/>
      <c r="H349" s="111"/>
      <c r="I349" s="111"/>
      <c r="K349" s="111"/>
      <c r="L349" s="111"/>
    </row>
    <row r="350" spans="1:12" ht="15">
      <c r="A350" s="110"/>
      <c r="B350" s="110"/>
      <c r="C350" s="81"/>
      <c r="D350" s="81"/>
      <c r="E350" s="81"/>
      <c r="F350" s="81"/>
      <c r="G350" s="81"/>
      <c r="H350" s="111"/>
      <c r="I350" s="111"/>
      <c r="K350" s="111"/>
      <c r="L350" s="111"/>
    </row>
    <row r="351" spans="1:12" ht="15">
      <c r="A351" s="110"/>
      <c r="B351" s="110"/>
      <c r="C351" s="81"/>
      <c r="D351" s="81"/>
      <c r="E351" s="81"/>
      <c r="F351" s="81"/>
      <c r="G351" s="81"/>
      <c r="H351" s="111"/>
      <c r="I351" s="111"/>
      <c r="K351" s="111"/>
      <c r="L351" s="111"/>
    </row>
    <row r="352" spans="1:12" ht="15">
      <c r="A352" s="110"/>
      <c r="B352" s="110"/>
      <c r="C352" s="81"/>
      <c r="D352" s="81"/>
      <c r="E352" s="81"/>
      <c r="F352" s="81"/>
      <c r="G352" s="81"/>
      <c r="H352" s="111"/>
      <c r="I352" s="111"/>
      <c r="K352" s="111"/>
      <c r="L352" s="111"/>
    </row>
    <row r="353" spans="1:12" ht="15">
      <c r="A353" s="84"/>
      <c r="B353" s="84"/>
      <c r="C353" s="81"/>
      <c r="D353" s="81"/>
      <c r="E353" s="81"/>
      <c r="F353" s="81"/>
      <c r="G353" s="81"/>
      <c r="H353" s="82"/>
      <c r="I353" s="82"/>
      <c r="K353" s="82"/>
      <c r="L353" s="82"/>
    </row>
    <row r="354" spans="1:12" ht="15">
      <c r="A354" s="119"/>
      <c r="B354" s="119"/>
      <c r="C354" s="81"/>
      <c r="D354" s="81"/>
      <c r="E354" s="81"/>
      <c r="F354" s="81"/>
      <c r="G354" s="120"/>
      <c r="H354" s="82"/>
      <c r="I354" s="82"/>
      <c r="K354" s="82"/>
      <c r="L354" s="82"/>
    </row>
    <row r="355" spans="1:12" ht="15">
      <c r="A355" s="85"/>
      <c r="B355" s="85"/>
      <c r="C355" s="81"/>
      <c r="D355" s="81"/>
      <c r="E355" s="81"/>
      <c r="F355" s="81"/>
      <c r="G355" s="120"/>
      <c r="H355" s="82"/>
      <c r="I355" s="82"/>
      <c r="K355" s="82"/>
      <c r="L355" s="82"/>
    </row>
    <row r="356" spans="1:12" ht="15">
      <c r="A356" s="85"/>
      <c r="B356" s="85"/>
      <c r="C356" s="81"/>
      <c r="D356" s="81"/>
      <c r="E356" s="81"/>
      <c r="F356" s="81"/>
      <c r="G356" s="120"/>
      <c r="H356" s="111"/>
      <c r="I356" s="111"/>
      <c r="K356" s="111"/>
      <c r="L356" s="111"/>
    </row>
    <row r="357" spans="1:12" s="4" customFormat="1" ht="15">
      <c r="A357" s="85"/>
      <c r="B357" s="85"/>
      <c r="C357" s="81"/>
      <c r="D357" s="81"/>
      <c r="E357" s="81"/>
      <c r="F357" s="81"/>
      <c r="G357" s="120"/>
      <c r="H357" s="82"/>
      <c r="I357" s="82"/>
      <c r="K357" s="82"/>
      <c r="L357" s="82"/>
    </row>
    <row r="358" spans="1:12" s="4" customFormat="1" ht="15">
      <c r="A358" s="85"/>
      <c r="B358" s="85"/>
      <c r="C358" s="81"/>
      <c r="D358" s="81"/>
      <c r="E358" s="81"/>
      <c r="F358" s="81"/>
      <c r="G358" s="120"/>
      <c r="H358" s="111"/>
      <c r="I358" s="111"/>
      <c r="K358" s="111"/>
      <c r="L358" s="111"/>
    </row>
    <row r="359" spans="1:12" ht="15">
      <c r="A359" s="84"/>
      <c r="B359" s="84"/>
      <c r="C359" s="81"/>
      <c r="D359" s="81"/>
      <c r="E359" s="81"/>
      <c r="F359" s="81"/>
      <c r="G359" s="81"/>
      <c r="H359" s="82"/>
      <c r="I359" s="82"/>
      <c r="K359" s="82"/>
      <c r="L359" s="82"/>
    </row>
    <row r="360" spans="1:12" ht="15">
      <c r="A360" s="85"/>
      <c r="B360" s="85"/>
      <c r="C360" s="81"/>
      <c r="D360" s="81"/>
      <c r="E360" s="81"/>
      <c r="F360" s="81"/>
      <c r="G360" s="81"/>
      <c r="H360" s="82"/>
      <c r="I360" s="82"/>
      <c r="K360" s="82"/>
      <c r="L360" s="82"/>
    </row>
    <row r="361" spans="1:12" ht="15">
      <c r="A361" s="85"/>
      <c r="B361" s="85"/>
      <c r="C361" s="81"/>
      <c r="D361" s="81"/>
      <c r="E361" s="81"/>
      <c r="F361" s="81"/>
      <c r="G361" s="81"/>
      <c r="H361" s="82"/>
      <c r="I361" s="82"/>
      <c r="K361" s="82"/>
      <c r="L361" s="82"/>
    </row>
    <row r="362" spans="1:12" ht="15">
      <c r="A362" s="85"/>
      <c r="B362" s="85"/>
      <c r="C362" s="81"/>
      <c r="D362" s="81"/>
      <c r="E362" s="81"/>
      <c r="F362" s="81"/>
      <c r="G362" s="81"/>
      <c r="H362" s="111"/>
      <c r="I362" s="111"/>
      <c r="K362" s="111"/>
      <c r="L362" s="111"/>
    </row>
    <row r="363" spans="1:12" ht="15">
      <c r="A363" s="85"/>
      <c r="B363" s="85"/>
      <c r="C363" s="81"/>
      <c r="D363" s="81"/>
      <c r="E363" s="81"/>
      <c r="F363" s="81"/>
      <c r="G363" s="81"/>
      <c r="H363" s="111"/>
      <c r="I363" s="111"/>
      <c r="K363" s="111"/>
      <c r="L363" s="111"/>
    </row>
    <row r="364" spans="1:12" ht="15">
      <c r="A364" s="83"/>
      <c r="B364" s="83"/>
      <c r="C364" s="112"/>
      <c r="D364" s="112"/>
      <c r="E364" s="112"/>
      <c r="F364" s="117"/>
      <c r="G364" s="112"/>
      <c r="H364" s="116"/>
      <c r="I364" s="116"/>
      <c r="K364" s="116"/>
      <c r="L364" s="116"/>
    </row>
    <row r="365" spans="1:12" ht="15">
      <c r="A365" s="83"/>
      <c r="B365" s="83"/>
      <c r="C365" s="112"/>
      <c r="D365" s="112"/>
      <c r="E365" s="112"/>
      <c r="F365" s="117"/>
      <c r="G365" s="112"/>
      <c r="H365" s="116"/>
      <c r="I365" s="116"/>
      <c r="K365" s="116"/>
      <c r="L365" s="116"/>
    </row>
    <row r="366" spans="1:12" ht="15">
      <c r="A366" s="85"/>
      <c r="B366" s="85"/>
      <c r="C366" s="81"/>
      <c r="D366" s="81"/>
      <c r="E366" s="81"/>
      <c r="F366" s="86"/>
      <c r="G366" s="81"/>
      <c r="H366" s="82"/>
      <c r="I366" s="82"/>
      <c r="K366" s="82"/>
      <c r="L366" s="82"/>
    </row>
    <row r="367" spans="1:12" ht="15">
      <c r="A367" s="119"/>
      <c r="B367" s="119"/>
      <c r="C367" s="112"/>
      <c r="D367" s="112"/>
      <c r="E367" s="112"/>
      <c r="F367" s="117"/>
      <c r="G367" s="112"/>
      <c r="H367" s="116"/>
      <c r="I367" s="116"/>
      <c r="K367" s="116"/>
      <c r="L367" s="116"/>
    </row>
    <row r="368" spans="1:12" ht="15">
      <c r="A368" s="85"/>
      <c r="B368" s="85"/>
      <c r="C368" s="81"/>
      <c r="D368" s="81"/>
      <c r="E368" s="81"/>
      <c r="F368" s="86"/>
      <c r="G368" s="81"/>
      <c r="H368" s="82"/>
      <c r="I368" s="82"/>
      <c r="K368" s="82"/>
      <c r="L368" s="82"/>
    </row>
    <row r="369" spans="1:12" ht="15">
      <c r="A369" s="85"/>
      <c r="B369" s="85"/>
      <c r="C369" s="81"/>
      <c r="D369" s="81"/>
      <c r="E369" s="81"/>
      <c r="F369" s="86"/>
      <c r="G369" s="81"/>
      <c r="H369" s="82"/>
      <c r="I369" s="82"/>
      <c r="K369" s="82"/>
      <c r="L369" s="82"/>
    </row>
    <row r="370" spans="1:12" ht="15">
      <c r="A370" s="85"/>
      <c r="B370" s="85"/>
      <c r="C370" s="81"/>
      <c r="D370" s="81"/>
      <c r="E370" s="81"/>
      <c r="F370" s="86"/>
      <c r="G370" s="81"/>
      <c r="H370" s="82"/>
      <c r="I370" s="82"/>
      <c r="K370" s="82"/>
      <c r="L370" s="82"/>
    </row>
    <row r="371" spans="1:12" ht="15">
      <c r="A371" s="85"/>
      <c r="B371" s="85"/>
      <c r="C371" s="81"/>
      <c r="D371" s="81"/>
      <c r="E371" s="81"/>
      <c r="F371" s="86"/>
      <c r="G371" s="81"/>
      <c r="H371" s="82"/>
      <c r="I371" s="82"/>
      <c r="K371" s="82"/>
      <c r="L371" s="82"/>
    </row>
    <row r="372" spans="1:12" ht="15">
      <c r="A372" s="85"/>
      <c r="B372" s="85"/>
      <c r="C372" s="81"/>
      <c r="D372" s="81"/>
      <c r="E372" s="81"/>
      <c r="F372" s="86"/>
      <c r="G372" s="81"/>
      <c r="H372" s="111"/>
      <c r="I372" s="111"/>
      <c r="K372" s="111"/>
      <c r="L372" s="111"/>
    </row>
    <row r="373" spans="1:12" ht="14.25">
      <c r="A373" s="115"/>
      <c r="B373" s="115"/>
      <c r="C373" s="112"/>
      <c r="D373" s="112"/>
      <c r="E373" s="112"/>
      <c r="F373" s="112"/>
      <c r="G373" s="112"/>
      <c r="H373" s="116"/>
      <c r="I373" s="116"/>
      <c r="K373" s="116"/>
      <c r="L373" s="116"/>
    </row>
    <row r="374" spans="1:12" s="4" customFormat="1" ht="15">
      <c r="A374" s="83"/>
      <c r="B374" s="83"/>
      <c r="C374" s="112"/>
      <c r="D374" s="112"/>
      <c r="E374" s="112"/>
      <c r="F374" s="112"/>
      <c r="G374" s="121"/>
      <c r="H374" s="116"/>
      <c r="I374" s="116"/>
      <c r="K374" s="116"/>
      <c r="L374" s="116"/>
    </row>
    <row r="375" spans="1:12" ht="15">
      <c r="A375" s="83"/>
      <c r="B375" s="83"/>
      <c r="C375" s="112"/>
      <c r="D375" s="112"/>
      <c r="E375" s="112"/>
      <c r="F375" s="112"/>
      <c r="G375" s="112"/>
      <c r="H375" s="116"/>
      <c r="I375" s="116"/>
      <c r="K375" s="116"/>
      <c r="L375" s="116"/>
    </row>
    <row r="376" spans="1:12" ht="15">
      <c r="A376" s="85"/>
      <c r="B376" s="85"/>
      <c r="C376" s="81"/>
      <c r="D376" s="81"/>
      <c r="E376" s="81"/>
      <c r="F376" s="81"/>
      <c r="G376" s="81"/>
      <c r="H376" s="82"/>
      <c r="I376" s="82"/>
      <c r="K376" s="82"/>
      <c r="L376" s="82"/>
    </row>
    <row r="377" spans="1:12" ht="15">
      <c r="A377" s="85"/>
      <c r="B377" s="85"/>
      <c r="C377" s="81"/>
      <c r="D377" s="81"/>
      <c r="E377" s="81"/>
      <c r="F377" s="81"/>
      <c r="G377" s="81"/>
      <c r="H377" s="82"/>
      <c r="I377" s="82"/>
      <c r="K377" s="82"/>
      <c r="L377" s="82"/>
    </row>
    <row r="378" spans="1:12" ht="15">
      <c r="A378" s="85"/>
      <c r="B378" s="85"/>
      <c r="C378" s="81"/>
      <c r="D378" s="81"/>
      <c r="E378" s="81"/>
      <c r="F378" s="81"/>
      <c r="G378" s="81"/>
      <c r="H378" s="82"/>
      <c r="I378" s="82"/>
      <c r="K378" s="82"/>
      <c r="L378" s="82"/>
    </row>
    <row r="379" spans="1:12" ht="15">
      <c r="A379" s="85"/>
      <c r="B379" s="85"/>
      <c r="C379" s="81"/>
      <c r="D379" s="81"/>
      <c r="E379" s="81"/>
      <c r="F379" s="81"/>
      <c r="G379" s="81"/>
      <c r="H379" s="111"/>
      <c r="I379" s="111"/>
      <c r="K379" s="111"/>
      <c r="L379" s="111"/>
    </row>
    <row r="380" spans="1:12" ht="15">
      <c r="A380" s="85"/>
      <c r="B380" s="85"/>
      <c r="C380" s="81"/>
      <c r="D380" s="81"/>
      <c r="E380" s="81"/>
      <c r="F380" s="81"/>
      <c r="G380" s="81"/>
      <c r="H380" s="111"/>
      <c r="I380" s="111"/>
      <c r="K380" s="111"/>
      <c r="L380" s="111"/>
    </row>
    <row r="381" spans="1:12" ht="15">
      <c r="A381" s="85"/>
      <c r="B381" s="85"/>
      <c r="C381" s="81"/>
      <c r="D381" s="81"/>
      <c r="E381" s="81"/>
      <c r="F381" s="81"/>
      <c r="G381" s="81"/>
      <c r="H381" s="111"/>
      <c r="I381" s="111"/>
      <c r="K381" s="111"/>
      <c r="L381" s="111"/>
    </row>
    <row r="382" spans="1:12" ht="15">
      <c r="A382" s="85"/>
      <c r="B382" s="85"/>
      <c r="C382" s="81"/>
      <c r="D382" s="81"/>
      <c r="E382" s="81"/>
      <c r="F382" s="81"/>
      <c r="G382" s="81"/>
      <c r="H382" s="111"/>
      <c r="I382" s="111"/>
      <c r="K382" s="111"/>
      <c r="L382" s="111"/>
    </row>
    <row r="383" spans="1:12" ht="15">
      <c r="A383" s="85"/>
      <c r="B383" s="85"/>
      <c r="C383" s="81"/>
      <c r="D383" s="81"/>
      <c r="E383" s="81"/>
      <c r="F383" s="81"/>
      <c r="G383" s="81"/>
      <c r="H383" s="82"/>
      <c r="I383" s="82"/>
      <c r="K383" s="82"/>
      <c r="L383" s="82"/>
    </row>
    <row r="384" spans="1:12" ht="15">
      <c r="A384" s="85"/>
      <c r="B384" s="85"/>
      <c r="C384" s="81"/>
      <c r="D384" s="81"/>
      <c r="E384" s="81"/>
      <c r="F384" s="81"/>
      <c r="G384" s="81"/>
      <c r="H384" s="111"/>
      <c r="I384" s="111"/>
      <c r="K384" s="111"/>
      <c r="L384" s="111"/>
    </row>
    <row r="385" spans="1:12" ht="15">
      <c r="A385" s="85"/>
      <c r="B385" s="85"/>
      <c r="C385" s="81"/>
      <c r="D385" s="81"/>
      <c r="E385" s="81"/>
      <c r="F385" s="81"/>
      <c r="G385" s="81"/>
      <c r="H385" s="111"/>
      <c r="I385" s="111"/>
      <c r="K385" s="111"/>
      <c r="L385" s="111"/>
    </row>
    <row r="386" spans="1:12" ht="15">
      <c r="A386" s="83"/>
      <c r="B386" s="83"/>
      <c r="C386" s="81"/>
      <c r="D386" s="81"/>
      <c r="E386" s="81"/>
      <c r="F386" s="81"/>
      <c r="G386" s="81"/>
      <c r="H386" s="82"/>
      <c r="I386" s="82"/>
      <c r="K386" s="82"/>
      <c r="L386" s="82"/>
    </row>
    <row r="387" spans="1:12" ht="15">
      <c r="A387" s="84"/>
      <c r="B387" s="84"/>
      <c r="C387" s="81"/>
      <c r="D387" s="81"/>
      <c r="E387" s="81"/>
      <c r="F387" s="81"/>
      <c r="G387" s="81"/>
      <c r="H387" s="82"/>
      <c r="I387" s="82"/>
      <c r="K387" s="82"/>
      <c r="L387" s="82"/>
    </row>
    <row r="388" spans="1:12" ht="15">
      <c r="A388" s="85"/>
      <c r="B388" s="85"/>
      <c r="C388" s="81"/>
      <c r="D388" s="81"/>
      <c r="E388" s="81"/>
      <c r="F388" s="81"/>
      <c r="G388" s="81"/>
      <c r="H388" s="82"/>
      <c r="I388" s="82"/>
      <c r="K388" s="82"/>
      <c r="L388" s="82"/>
    </row>
    <row r="389" spans="1:12" ht="15">
      <c r="A389" s="85"/>
      <c r="B389" s="85"/>
      <c r="C389" s="81"/>
      <c r="D389" s="81"/>
      <c r="E389" s="81"/>
      <c r="F389" s="81"/>
      <c r="G389" s="81"/>
      <c r="H389" s="82"/>
      <c r="I389" s="82"/>
      <c r="K389" s="82"/>
      <c r="L389" s="82"/>
    </row>
    <row r="390" spans="1:12" ht="15">
      <c r="A390" s="85"/>
      <c r="B390" s="85"/>
      <c r="C390" s="81"/>
      <c r="D390" s="81"/>
      <c r="E390" s="81"/>
      <c r="F390" s="81"/>
      <c r="G390" s="81"/>
      <c r="H390" s="111"/>
      <c r="I390" s="111"/>
      <c r="K390" s="111"/>
      <c r="L390" s="111"/>
    </row>
    <row r="391" spans="1:12" ht="15">
      <c r="A391" s="85"/>
      <c r="B391" s="85"/>
      <c r="C391" s="81"/>
      <c r="D391" s="81"/>
      <c r="E391" s="81"/>
      <c r="F391" s="81"/>
      <c r="G391" s="81"/>
      <c r="H391" s="111"/>
      <c r="I391" s="111"/>
      <c r="K391" s="111"/>
      <c r="L391" s="111"/>
    </row>
    <row r="392" spans="1:12" ht="15">
      <c r="A392" s="85"/>
      <c r="B392" s="85"/>
      <c r="C392" s="81"/>
      <c r="D392" s="81"/>
      <c r="E392" s="81"/>
      <c r="F392" s="81"/>
      <c r="G392" s="81"/>
      <c r="H392" s="111"/>
      <c r="I392" s="111"/>
      <c r="K392" s="111"/>
      <c r="L392" s="111"/>
    </row>
    <row r="393" spans="1:12" ht="15">
      <c r="A393" s="85"/>
      <c r="B393" s="85"/>
      <c r="C393" s="81"/>
      <c r="D393" s="81"/>
      <c r="E393" s="81"/>
      <c r="F393" s="81"/>
      <c r="G393" s="81"/>
      <c r="H393" s="82"/>
      <c r="I393" s="82"/>
      <c r="K393" s="82"/>
      <c r="L393" s="82"/>
    </row>
    <row r="394" spans="1:12" ht="15">
      <c r="A394" s="85"/>
      <c r="B394" s="85"/>
      <c r="C394" s="81"/>
      <c r="D394" s="81"/>
      <c r="E394" s="81"/>
      <c r="F394" s="81"/>
      <c r="G394" s="81"/>
      <c r="H394" s="111"/>
      <c r="I394" s="111"/>
      <c r="K394" s="111"/>
      <c r="L394" s="111"/>
    </row>
    <row r="395" spans="1:12" ht="15">
      <c r="A395" s="85"/>
      <c r="B395" s="85"/>
      <c r="C395" s="81"/>
      <c r="D395" s="81"/>
      <c r="E395" s="81"/>
      <c r="F395" s="81"/>
      <c r="G395" s="81"/>
      <c r="H395" s="111"/>
      <c r="I395" s="111"/>
      <c r="K395" s="111"/>
      <c r="L395" s="111"/>
    </row>
    <row r="396" spans="1:12" ht="15">
      <c r="A396" s="83"/>
      <c r="B396" s="83"/>
      <c r="C396" s="81"/>
      <c r="D396" s="81"/>
      <c r="E396" s="81"/>
      <c r="F396" s="81"/>
      <c r="G396" s="81"/>
      <c r="H396" s="82"/>
      <c r="I396" s="82"/>
      <c r="K396" s="82"/>
      <c r="L396" s="82"/>
    </row>
    <row r="397" spans="1:12" ht="15">
      <c r="A397" s="84"/>
      <c r="B397" s="84"/>
      <c r="C397" s="81"/>
      <c r="D397" s="81"/>
      <c r="E397" s="81"/>
      <c r="F397" s="81"/>
      <c r="G397" s="81"/>
      <c r="H397" s="82"/>
      <c r="I397" s="82"/>
      <c r="K397" s="82"/>
      <c r="L397" s="82"/>
    </row>
    <row r="398" spans="1:12" ht="15">
      <c r="A398" s="85"/>
      <c r="B398" s="85"/>
      <c r="C398" s="81"/>
      <c r="D398" s="81"/>
      <c r="E398" s="81"/>
      <c r="F398" s="81"/>
      <c r="G398" s="81"/>
      <c r="H398" s="82"/>
      <c r="I398" s="82"/>
      <c r="K398" s="82"/>
      <c r="L398" s="82"/>
    </row>
    <row r="399" spans="1:12" ht="15">
      <c r="A399" s="85"/>
      <c r="B399" s="85"/>
      <c r="C399" s="81"/>
      <c r="D399" s="81"/>
      <c r="E399" s="81"/>
      <c r="F399" s="81"/>
      <c r="G399" s="81"/>
      <c r="H399" s="82"/>
      <c r="I399" s="82"/>
      <c r="K399" s="82"/>
      <c r="L399" s="82"/>
    </row>
    <row r="400" spans="1:12" ht="15">
      <c r="A400" s="85"/>
      <c r="B400" s="85"/>
      <c r="C400" s="81"/>
      <c r="D400" s="81"/>
      <c r="E400" s="81"/>
      <c r="F400" s="81"/>
      <c r="G400" s="81"/>
      <c r="H400" s="111"/>
      <c r="I400" s="111"/>
      <c r="K400" s="111"/>
      <c r="L400" s="111"/>
    </row>
    <row r="401" spans="1:12" ht="15">
      <c r="A401" s="85"/>
      <c r="B401" s="85"/>
      <c r="C401" s="81"/>
      <c r="D401" s="81"/>
      <c r="E401" s="81"/>
      <c r="F401" s="81"/>
      <c r="G401" s="81"/>
      <c r="H401" s="111"/>
      <c r="I401" s="111"/>
      <c r="K401" s="111"/>
      <c r="L401" s="111"/>
    </row>
    <row r="402" spans="1:12" ht="15">
      <c r="A402" s="85"/>
      <c r="B402" s="85"/>
      <c r="C402" s="81"/>
      <c r="D402" s="81"/>
      <c r="E402" s="81"/>
      <c r="F402" s="81"/>
      <c r="G402" s="81"/>
      <c r="H402" s="82"/>
      <c r="I402" s="82"/>
      <c r="K402" s="82"/>
      <c r="L402" s="82"/>
    </row>
    <row r="403" spans="1:12" ht="15">
      <c r="A403" s="85"/>
      <c r="B403" s="85"/>
      <c r="C403" s="81"/>
      <c r="D403" s="81"/>
      <c r="E403" s="81"/>
      <c r="F403" s="81"/>
      <c r="G403" s="81"/>
      <c r="H403" s="111"/>
      <c r="I403" s="111"/>
      <c r="K403" s="111"/>
      <c r="L403" s="111"/>
    </row>
    <row r="404" spans="1:12" ht="15">
      <c r="A404" s="85"/>
      <c r="B404" s="85"/>
      <c r="C404" s="81"/>
      <c r="D404" s="81"/>
      <c r="E404" s="81"/>
      <c r="F404" s="81"/>
      <c r="G404" s="81"/>
      <c r="H404" s="111"/>
      <c r="I404" s="111"/>
      <c r="K404" s="111"/>
      <c r="L404" s="111"/>
    </row>
    <row r="405" spans="1:12" ht="15">
      <c r="A405" s="83"/>
      <c r="B405" s="83"/>
      <c r="C405" s="81"/>
      <c r="D405" s="81"/>
      <c r="E405" s="81"/>
      <c r="F405" s="81"/>
      <c r="G405" s="81"/>
      <c r="H405" s="82"/>
      <c r="I405" s="82"/>
      <c r="K405" s="82"/>
      <c r="L405" s="82"/>
    </row>
    <row r="406" spans="1:12" ht="15">
      <c r="A406" s="84"/>
      <c r="B406" s="84"/>
      <c r="C406" s="81"/>
      <c r="D406" s="81"/>
      <c r="E406" s="81"/>
      <c r="F406" s="81"/>
      <c r="G406" s="81"/>
      <c r="H406" s="82"/>
      <c r="I406" s="82"/>
      <c r="K406" s="82"/>
      <c r="L406" s="82"/>
    </row>
    <row r="407" spans="1:12" ht="15">
      <c r="A407" s="85"/>
      <c r="B407" s="85"/>
      <c r="C407" s="81"/>
      <c r="D407" s="81"/>
      <c r="E407" s="81"/>
      <c r="F407" s="81"/>
      <c r="G407" s="81"/>
      <c r="H407" s="82"/>
      <c r="I407" s="82"/>
      <c r="K407" s="82"/>
      <c r="L407" s="82"/>
    </row>
    <row r="408" spans="1:12" ht="15">
      <c r="A408" s="85"/>
      <c r="B408" s="85"/>
      <c r="C408" s="81"/>
      <c r="D408" s="81"/>
      <c r="E408" s="81"/>
      <c r="F408" s="81"/>
      <c r="G408" s="81"/>
      <c r="H408" s="82"/>
      <c r="I408" s="82"/>
      <c r="K408" s="82"/>
      <c r="L408" s="82"/>
    </row>
    <row r="409" spans="1:12" ht="15">
      <c r="A409" s="85"/>
      <c r="B409" s="85"/>
      <c r="C409" s="81"/>
      <c r="D409" s="81"/>
      <c r="E409" s="81"/>
      <c r="F409" s="81"/>
      <c r="G409" s="81"/>
      <c r="H409" s="111"/>
      <c r="I409" s="111"/>
      <c r="K409" s="111"/>
      <c r="L409" s="111"/>
    </row>
    <row r="410" spans="1:12" ht="15">
      <c r="A410" s="85"/>
      <c r="B410" s="85"/>
      <c r="C410" s="81"/>
      <c r="D410" s="81"/>
      <c r="E410" s="81"/>
      <c r="F410" s="81"/>
      <c r="G410" s="81"/>
      <c r="H410" s="111"/>
      <c r="I410" s="111"/>
      <c r="K410" s="111"/>
      <c r="L410" s="111"/>
    </row>
    <row r="411" spans="1:12" ht="15">
      <c r="A411" s="85"/>
      <c r="B411" s="85"/>
      <c r="C411" s="81"/>
      <c r="D411" s="81"/>
      <c r="E411" s="81"/>
      <c r="F411" s="81"/>
      <c r="G411" s="81"/>
      <c r="H411" s="82"/>
      <c r="I411" s="82"/>
      <c r="K411" s="82"/>
      <c r="L411" s="82"/>
    </row>
    <row r="412" spans="1:12" ht="15">
      <c r="A412" s="85"/>
      <c r="B412" s="85"/>
      <c r="C412" s="81"/>
      <c r="D412" s="81"/>
      <c r="E412" s="81"/>
      <c r="F412" s="81"/>
      <c r="G412" s="81"/>
      <c r="H412" s="111"/>
      <c r="I412" s="111"/>
      <c r="K412" s="111"/>
      <c r="L412" s="111"/>
    </row>
    <row r="413" spans="1:12" ht="15">
      <c r="A413" s="85"/>
      <c r="B413" s="85"/>
      <c r="C413" s="81"/>
      <c r="D413" s="81"/>
      <c r="E413" s="81"/>
      <c r="F413" s="81"/>
      <c r="G413" s="81"/>
      <c r="H413" s="111"/>
      <c r="I413" s="111"/>
      <c r="K413" s="111"/>
      <c r="L413" s="111"/>
    </row>
    <row r="414" spans="1:12" ht="14.25">
      <c r="A414" s="115"/>
      <c r="B414" s="115"/>
      <c r="C414" s="112"/>
      <c r="D414" s="112"/>
      <c r="E414" s="112"/>
      <c r="F414" s="112"/>
      <c r="G414" s="112"/>
      <c r="H414" s="116"/>
      <c r="I414" s="116"/>
      <c r="K414" s="116"/>
      <c r="L414" s="116"/>
    </row>
    <row r="415" spans="1:12" ht="15">
      <c r="A415" s="85"/>
      <c r="B415" s="85"/>
      <c r="C415" s="81"/>
      <c r="D415" s="81"/>
      <c r="E415" s="81"/>
      <c r="F415" s="81"/>
      <c r="G415" s="81"/>
      <c r="H415" s="82"/>
      <c r="I415" s="82"/>
      <c r="K415" s="82"/>
      <c r="L415" s="82"/>
    </row>
    <row r="416" spans="1:12" ht="15">
      <c r="A416" s="85"/>
      <c r="B416" s="85"/>
      <c r="C416" s="81"/>
      <c r="D416" s="81"/>
      <c r="E416" s="81"/>
      <c r="F416" s="81"/>
      <c r="G416" s="81"/>
      <c r="H416" s="82"/>
      <c r="I416" s="82"/>
      <c r="K416" s="82"/>
      <c r="L416" s="82"/>
    </row>
    <row r="417" spans="1:12" ht="15">
      <c r="A417" s="85"/>
      <c r="B417" s="85"/>
      <c r="C417" s="81"/>
      <c r="D417" s="81"/>
      <c r="E417" s="81"/>
      <c r="F417" s="81"/>
      <c r="G417" s="81"/>
      <c r="H417" s="82"/>
      <c r="I417" s="82"/>
      <c r="K417" s="82"/>
      <c r="L417" s="82"/>
    </row>
    <row r="418" spans="1:12" ht="15">
      <c r="A418" s="85"/>
      <c r="B418" s="85"/>
      <c r="C418" s="81"/>
      <c r="D418" s="81"/>
      <c r="E418" s="81"/>
      <c r="F418" s="81"/>
      <c r="G418" s="81"/>
      <c r="H418" s="111"/>
      <c r="I418" s="111"/>
      <c r="K418" s="111"/>
      <c r="L418" s="111"/>
    </row>
    <row r="419" spans="1:12" ht="15">
      <c r="A419" s="85"/>
      <c r="B419" s="85"/>
      <c r="C419" s="81"/>
      <c r="D419" s="81"/>
      <c r="E419" s="81"/>
      <c r="F419" s="81"/>
      <c r="G419" s="81"/>
      <c r="H419" s="111"/>
      <c r="I419" s="111"/>
      <c r="K419" s="111"/>
      <c r="L419" s="111"/>
    </row>
    <row r="420" spans="1:12" ht="15">
      <c r="A420" s="85"/>
      <c r="B420" s="85"/>
      <c r="C420" s="81"/>
      <c r="D420" s="81"/>
      <c r="E420" s="81"/>
      <c r="F420" s="81"/>
      <c r="G420" s="81"/>
      <c r="H420" s="111"/>
      <c r="I420" s="111"/>
      <c r="K420" s="111"/>
      <c r="L420" s="111"/>
    </row>
    <row r="421" spans="1:12" ht="15">
      <c r="A421" s="85"/>
      <c r="B421" s="85"/>
      <c r="C421" s="81"/>
      <c r="D421" s="81"/>
      <c r="E421" s="81"/>
      <c r="F421" s="81"/>
      <c r="G421" s="81"/>
      <c r="H421" s="111"/>
      <c r="I421" s="111"/>
      <c r="K421" s="111"/>
      <c r="L421" s="111"/>
    </row>
    <row r="422" spans="1:12" ht="15">
      <c r="A422" s="85"/>
      <c r="B422" s="85"/>
      <c r="C422" s="81"/>
      <c r="D422" s="81"/>
      <c r="E422" s="81"/>
      <c r="F422" s="81"/>
      <c r="G422" s="81"/>
      <c r="H422" s="82"/>
      <c r="I422" s="82"/>
      <c r="K422" s="82"/>
      <c r="L422" s="82"/>
    </row>
    <row r="423" spans="1:12" ht="15">
      <c r="A423" s="85"/>
      <c r="B423" s="85"/>
      <c r="C423" s="81"/>
      <c r="D423" s="81"/>
      <c r="E423" s="81"/>
      <c r="F423" s="81"/>
      <c r="G423" s="81"/>
      <c r="H423" s="111"/>
      <c r="I423" s="111"/>
      <c r="K423" s="111"/>
      <c r="L423" s="111"/>
    </row>
    <row r="424" spans="1:12" ht="15">
      <c r="A424" s="85"/>
      <c r="B424" s="85"/>
      <c r="C424" s="81"/>
      <c r="D424" s="81"/>
      <c r="E424" s="81"/>
      <c r="F424" s="81"/>
      <c r="G424" s="81"/>
      <c r="H424" s="111"/>
      <c r="I424" s="111"/>
      <c r="K424" s="111"/>
      <c r="L424" s="111"/>
    </row>
    <row r="425" spans="1:12" ht="15">
      <c r="A425" s="84"/>
      <c r="B425" s="84"/>
      <c r="C425" s="81"/>
      <c r="D425" s="81"/>
      <c r="E425" s="81"/>
      <c r="F425" s="86"/>
      <c r="G425" s="81"/>
      <c r="H425" s="82"/>
      <c r="I425" s="82"/>
      <c r="K425" s="82"/>
      <c r="L425" s="82"/>
    </row>
    <row r="426" spans="1:12" ht="15">
      <c r="A426" s="83"/>
      <c r="B426" s="83"/>
      <c r="C426" s="81"/>
      <c r="D426" s="81"/>
      <c r="E426" s="81"/>
      <c r="F426" s="86"/>
      <c r="G426" s="81"/>
      <c r="H426" s="82"/>
      <c r="I426" s="82"/>
      <c r="K426" s="82"/>
      <c r="L426" s="82"/>
    </row>
    <row r="427" spans="1:12" ht="15">
      <c r="A427" s="85"/>
      <c r="B427" s="85"/>
      <c r="C427" s="81"/>
      <c r="D427" s="81"/>
      <c r="E427" s="81"/>
      <c r="F427" s="86"/>
      <c r="G427" s="81"/>
      <c r="H427" s="82"/>
      <c r="I427" s="82"/>
      <c r="K427" s="82"/>
      <c r="L427" s="82"/>
    </row>
    <row r="428" spans="1:12" ht="15">
      <c r="A428" s="85"/>
      <c r="B428" s="85"/>
      <c r="C428" s="81"/>
      <c r="D428" s="81"/>
      <c r="E428" s="81"/>
      <c r="F428" s="86"/>
      <c r="G428" s="81"/>
      <c r="H428" s="82"/>
      <c r="I428" s="82"/>
      <c r="K428" s="82"/>
      <c r="L428" s="82"/>
    </row>
    <row r="429" spans="1:12" ht="15">
      <c r="A429" s="85"/>
      <c r="B429" s="85"/>
      <c r="C429" s="81"/>
      <c r="D429" s="81"/>
      <c r="E429" s="81"/>
      <c r="F429" s="86"/>
      <c r="G429" s="81"/>
      <c r="H429" s="111"/>
      <c r="I429" s="111"/>
      <c r="K429" s="111"/>
      <c r="L429" s="111"/>
    </row>
    <row r="430" spans="1:12" ht="15">
      <c r="A430" s="85"/>
      <c r="B430" s="85"/>
      <c r="C430" s="81"/>
      <c r="D430" s="81"/>
      <c r="E430" s="81"/>
      <c r="F430" s="86"/>
      <c r="G430" s="81"/>
      <c r="H430" s="111"/>
      <c r="I430" s="111"/>
      <c r="K430" s="111"/>
      <c r="L430" s="111"/>
    </row>
    <row r="431" spans="1:12" ht="15">
      <c r="A431" s="85"/>
      <c r="B431" s="85"/>
      <c r="C431" s="81"/>
      <c r="D431" s="81"/>
      <c r="E431" s="81"/>
      <c r="F431" s="86"/>
      <c r="G431" s="81"/>
      <c r="H431" s="111"/>
      <c r="I431" s="111"/>
      <c r="K431" s="111"/>
      <c r="L431" s="111"/>
    </row>
    <row r="432" spans="1:12" ht="15">
      <c r="A432" s="85"/>
      <c r="B432" s="85"/>
      <c r="C432" s="81"/>
      <c r="D432" s="81"/>
      <c r="E432" s="81"/>
      <c r="F432" s="86"/>
      <c r="G432" s="81"/>
      <c r="H432" s="82"/>
      <c r="I432" s="82"/>
      <c r="K432" s="82"/>
      <c r="L432" s="82"/>
    </row>
    <row r="433" spans="1:12" ht="15">
      <c r="A433" s="85"/>
      <c r="B433" s="85"/>
      <c r="C433" s="81"/>
      <c r="D433" s="81"/>
      <c r="E433" s="81"/>
      <c r="F433" s="86"/>
      <c r="G433" s="81"/>
      <c r="H433" s="111"/>
      <c r="I433" s="111"/>
      <c r="K433" s="111"/>
      <c r="L433" s="111"/>
    </row>
    <row r="434" spans="1:12" ht="15">
      <c r="A434" s="85"/>
      <c r="B434" s="85"/>
      <c r="C434" s="81"/>
      <c r="D434" s="81"/>
      <c r="E434" s="81"/>
      <c r="F434" s="86"/>
      <c r="G434" s="81"/>
      <c r="H434" s="111"/>
      <c r="I434" s="111"/>
      <c r="K434" s="111"/>
      <c r="L434" s="111"/>
    </row>
    <row r="435" spans="1:12" ht="14.25">
      <c r="A435" s="80"/>
      <c r="B435" s="80"/>
      <c r="C435" s="112"/>
      <c r="D435" s="112"/>
      <c r="E435" s="112"/>
      <c r="F435" s="112"/>
      <c r="G435" s="112"/>
      <c r="H435" s="116"/>
      <c r="I435" s="116"/>
      <c r="K435" s="116"/>
      <c r="L435" s="116"/>
    </row>
    <row r="436" spans="1:12" ht="15">
      <c r="A436" s="115"/>
      <c r="B436" s="115"/>
      <c r="C436" s="81"/>
      <c r="D436" s="81"/>
      <c r="E436" s="81"/>
      <c r="F436" s="81"/>
      <c r="G436" s="81"/>
      <c r="H436" s="82"/>
      <c r="I436" s="82"/>
      <c r="K436" s="82"/>
      <c r="L436" s="82"/>
    </row>
    <row r="437" spans="1:12" ht="15">
      <c r="A437" s="84"/>
      <c r="B437" s="84"/>
      <c r="C437" s="81"/>
      <c r="D437" s="81"/>
      <c r="E437" s="81"/>
      <c r="F437" s="81"/>
      <c r="G437" s="81"/>
      <c r="H437" s="82"/>
      <c r="I437" s="82"/>
      <c r="K437" s="82"/>
      <c r="L437" s="82"/>
    </row>
    <row r="438" spans="1:12" ht="15">
      <c r="A438" s="83"/>
      <c r="B438" s="83"/>
      <c r="C438" s="81"/>
      <c r="D438" s="81"/>
      <c r="E438" s="81"/>
      <c r="F438" s="81"/>
      <c r="G438" s="81"/>
      <c r="H438" s="82"/>
      <c r="I438" s="82"/>
      <c r="K438" s="82"/>
      <c r="L438" s="82"/>
    </row>
    <row r="439" spans="1:12" ht="15">
      <c r="A439" s="84"/>
      <c r="B439" s="84"/>
      <c r="C439" s="81"/>
      <c r="D439" s="81"/>
      <c r="E439" s="81"/>
      <c r="F439" s="81"/>
      <c r="G439" s="81"/>
      <c r="H439" s="82"/>
      <c r="I439" s="82"/>
      <c r="K439" s="82"/>
      <c r="L439" s="82"/>
    </row>
    <row r="440" spans="1:12" ht="14.25">
      <c r="A440" s="115"/>
      <c r="B440" s="115"/>
      <c r="C440" s="112"/>
      <c r="D440" s="112"/>
      <c r="E440" s="112"/>
      <c r="F440" s="112"/>
      <c r="G440" s="112"/>
      <c r="H440" s="116"/>
      <c r="I440" s="116"/>
      <c r="K440" s="116"/>
      <c r="L440" s="116"/>
    </row>
    <row r="441" spans="1:12" ht="15">
      <c r="A441" s="85"/>
      <c r="B441" s="85"/>
      <c r="C441" s="81"/>
      <c r="D441" s="81"/>
      <c r="E441" s="81"/>
      <c r="F441" s="81"/>
      <c r="G441" s="81"/>
      <c r="H441" s="82"/>
      <c r="I441" s="82"/>
      <c r="K441" s="82"/>
      <c r="L441" s="82"/>
    </row>
    <row r="442" spans="1:12" ht="15">
      <c r="A442" s="85"/>
      <c r="B442" s="85"/>
      <c r="C442" s="81"/>
      <c r="D442" s="81"/>
      <c r="E442" s="81"/>
      <c r="F442" s="81"/>
      <c r="G442" s="81"/>
      <c r="H442" s="111"/>
      <c r="I442" s="111"/>
      <c r="K442" s="111"/>
      <c r="L442" s="111"/>
    </row>
    <row r="443" spans="1:12" ht="14.25">
      <c r="A443" s="115"/>
      <c r="B443" s="115"/>
      <c r="C443" s="112"/>
      <c r="D443" s="112"/>
      <c r="E443" s="112"/>
      <c r="F443" s="112"/>
      <c r="G443" s="112"/>
      <c r="H443" s="116"/>
      <c r="I443" s="116"/>
      <c r="K443" s="116"/>
      <c r="L443" s="116"/>
    </row>
    <row r="444" spans="1:12" ht="15">
      <c r="A444" s="83"/>
      <c r="B444" s="83"/>
      <c r="C444" s="112"/>
      <c r="D444" s="112"/>
      <c r="E444" s="112"/>
      <c r="F444" s="112"/>
      <c r="G444" s="112"/>
      <c r="H444" s="116"/>
      <c r="I444" s="116"/>
      <c r="K444" s="116"/>
      <c r="L444" s="116"/>
    </row>
    <row r="445" spans="1:12" ht="15">
      <c r="A445" s="83"/>
      <c r="B445" s="83"/>
      <c r="C445" s="112"/>
      <c r="D445" s="112"/>
      <c r="E445" s="112"/>
      <c r="F445" s="112"/>
      <c r="G445" s="112"/>
      <c r="H445" s="116"/>
      <c r="I445" s="116"/>
      <c r="K445" s="116"/>
      <c r="L445" s="116"/>
    </row>
    <row r="446" spans="1:12" ht="15">
      <c r="A446" s="83"/>
      <c r="B446" s="83"/>
      <c r="C446" s="81"/>
      <c r="D446" s="81"/>
      <c r="E446" s="81"/>
      <c r="F446" s="81"/>
      <c r="G446" s="81"/>
      <c r="H446" s="82"/>
      <c r="I446" s="82"/>
      <c r="K446" s="82"/>
      <c r="L446" s="82"/>
    </row>
    <row r="447" spans="1:12" ht="15">
      <c r="A447" s="110"/>
      <c r="B447" s="110"/>
      <c r="C447" s="81"/>
      <c r="D447" s="81"/>
      <c r="E447" s="81"/>
      <c r="F447" s="81"/>
      <c r="G447" s="81"/>
      <c r="H447" s="82"/>
      <c r="I447" s="82"/>
      <c r="K447" s="82"/>
      <c r="L447" s="82"/>
    </row>
    <row r="448" spans="1:12" ht="15">
      <c r="A448" s="85"/>
      <c r="B448" s="85"/>
      <c r="C448" s="81"/>
      <c r="D448" s="81"/>
      <c r="E448" s="81"/>
      <c r="F448" s="81"/>
      <c r="G448" s="81"/>
      <c r="H448" s="82"/>
      <c r="I448" s="82"/>
      <c r="K448" s="82"/>
      <c r="L448" s="82"/>
    </row>
    <row r="449" spans="1:12" ht="15">
      <c r="A449" s="85"/>
      <c r="B449" s="85"/>
      <c r="C449" s="81"/>
      <c r="D449" s="81"/>
      <c r="E449" s="81"/>
      <c r="F449" s="81"/>
      <c r="G449" s="81"/>
      <c r="H449" s="82"/>
      <c r="I449" s="82"/>
      <c r="K449" s="82"/>
      <c r="L449" s="82"/>
    </row>
    <row r="450" spans="1:12" ht="15">
      <c r="A450" s="85"/>
      <c r="B450" s="85"/>
      <c r="C450" s="81"/>
      <c r="D450" s="81"/>
      <c r="E450" s="81"/>
      <c r="F450" s="81"/>
      <c r="G450" s="81"/>
      <c r="H450" s="82"/>
      <c r="I450" s="82"/>
      <c r="K450" s="82"/>
      <c r="L450" s="82"/>
    </row>
    <row r="451" spans="1:12" ht="15">
      <c r="A451" s="85"/>
      <c r="B451" s="85"/>
      <c r="C451" s="81"/>
      <c r="D451" s="81"/>
      <c r="E451" s="81"/>
      <c r="F451" s="81"/>
      <c r="G451" s="81"/>
      <c r="H451" s="82"/>
      <c r="I451" s="82"/>
      <c r="K451" s="82"/>
      <c r="L451" s="82"/>
    </row>
    <row r="452" spans="1:12" ht="15">
      <c r="A452" s="85"/>
      <c r="B452" s="85"/>
      <c r="C452" s="81"/>
      <c r="D452" s="81"/>
      <c r="E452" s="81"/>
      <c r="F452" s="81"/>
      <c r="G452" s="81"/>
      <c r="H452" s="82"/>
      <c r="I452" s="82"/>
      <c r="K452" s="82"/>
      <c r="L452" s="82"/>
    </row>
    <row r="453" spans="1:12" ht="15">
      <c r="A453" s="85"/>
      <c r="B453" s="85"/>
      <c r="C453" s="81"/>
      <c r="D453" s="81"/>
      <c r="E453" s="81"/>
      <c r="F453" s="81"/>
      <c r="G453" s="81"/>
      <c r="H453" s="82"/>
      <c r="I453" s="82"/>
      <c r="K453" s="82"/>
      <c r="L453" s="82"/>
    </row>
    <row r="454" spans="1:12" ht="15">
      <c r="A454" s="85"/>
      <c r="B454" s="85"/>
      <c r="C454" s="81"/>
      <c r="D454" s="81"/>
      <c r="E454" s="81"/>
      <c r="F454" s="81"/>
      <c r="G454" s="81"/>
      <c r="H454" s="82"/>
      <c r="I454" s="82"/>
      <c r="K454" s="82"/>
      <c r="L454" s="82"/>
    </row>
    <row r="455" spans="1:12" ht="15">
      <c r="A455" s="85"/>
      <c r="B455" s="85"/>
      <c r="C455" s="81"/>
      <c r="D455" s="81"/>
      <c r="E455" s="81"/>
      <c r="F455" s="81"/>
      <c r="G455" s="81"/>
      <c r="H455" s="82"/>
      <c r="I455" s="82"/>
      <c r="K455" s="82"/>
      <c r="L455" s="82"/>
    </row>
    <row r="456" spans="1:12" ht="15">
      <c r="A456" s="85"/>
      <c r="B456" s="85"/>
      <c r="C456" s="81"/>
      <c r="D456" s="81"/>
      <c r="E456" s="81"/>
      <c r="F456" s="81"/>
      <c r="G456" s="81"/>
      <c r="H456" s="82"/>
      <c r="I456" s="82"/>
      <c r="K456" s="82"/>
      <c r="L456" s="82"/>
    </row>
    <row r="457" spans="1:12" ht="15">
      <c r="A457" s="85"/>
      <c r="B457" s="85"/>
      <c r="C457" s="81"/>
      <c r="D457" s="81"/>
      <c r="E457" s="81"/>
      <c r="F457" s="81"/>
      <c r="G457" s="81"/>
      <c r="H457" s="82"/>
      <c r="I457" s="82"/>
      <c r="K457" s="82"/>
      <c r="L457" s="82"/>
    </row>
    <row r="458" spans="1:12" ht="15">
      <c r="A458" s="85"/>
      <c r="B458" s="85"/>
      <c r="C458" s="81"/>
      <c r="D458" s="81"/>
      <c r="E458" s="81"/>
      <c r="F458" s="81"/>
      <c r="G458" s="81"/>
      <c r="H458" s="82"/>
      <c r="I458" s="82"/>
      <c r="K458" s="82"/>
      <c r="L458" s="82"/>
    </row>
    <row r="459" spans="1:12" ht="15">
      <c r="A459" s="85"/>
      <c r="B459" s="85"/>
      <c r="C459" s="81"/>
      <c r="D459" s="81"/>
      <c r="E459" s="81"/>
      <c r="F459" s="81"/>
      <c r="G459" s="81"/>
      <c r="H459" s="82"/>
      <c r="I459" s="82"/>
      <c r="K459" s="82"/>
      <c r="L459" s="82"/>
    </row>
    <row r="460" spans="1:12" ht="15">
      <c r="A460" s="85"/>
      <c r="B460" s="85"/>
      <c r="C460" s="81"/>
      <c r="D460" s="81"/>
      <c r="E460" s="81"/>
      <c r="F460" s="81"/>
      <c r="G460" s="81"/>
      <c r="H460" s="82"/>
      <c r="I460" s="82"/>
      <c r="K460" s="82"/>
      <c r="L460" s="82"/>
    </row>
    <row r="461" spans="1:12" ht="15">
      <c r="A461" s="85"/>
      <c r="B461" s="85"/>
      <c r="C461" s="81"/>
      <c r="D461" s="81"/>
      <c r="E461" s="81"/>
      <c r="F461" s="81"/>
      <c r="G461" s="81"/>
      <c r="H461" s="82"/>
      <c r="I461" s="82"/>
      <c r="K461" s="82"/>
      <c r="L461" s="82"/>
    </row>
    <row r="462" spans="1:12" ht="15">
      <c r="A462" s="85"/>
      <c r="B462" s="85"/>
      <c r="C462" s="81"/>
      <c r="D462" s="81"/>
      <c r="E462" s="81"/>
      <c r="F462" s="81"/>
      <c r="G462" s="81"/>
      <c r="H462" s="82"/>
      <c r="I462" s="82"/>
      <c r="K462" s="82"/>
      <c r="L462" s="82"/>
    </row>
    <row r="463" spans="1:12" ht="15">
      <c r="A463" s="85"/>
      <c r="B463" s="85"/>
      <c r="C463" s="81"/>
      <c r="D463" s="81"/>
      <c r="E463" s="81"/>
      <c r="F463" s="81"/>
      <c r="G463" s="81"/>
      <c r="H463" s="82"/>
      <c r="I463" s="82"/>
      <c r="K463" s="82"/>
      <c r="L463" s="82"/>
    </row>
    <row r="464" spans="1:12" ht="15">
      <c r="A464" s="85"/>
      <c r="B464" s="85"/>
      <c r="C464" s="81"/>
      <c r="D464" s="81"/>
      <c r="E464" s="81"/>
      <c r="F464" s="81"/>
      <c r="G464" s="81"/>
      <c r="H464" s="82"/>
      <c r="I464" s="82"/>
      <c r="K464" s="82"/>
      <c r="L464" s="82"/>
    </row>
    <row r="465" spans="1:12" ht="15">
      <c r="A465" s="83"/>
      <c r="B465" s="83"/>
      <c r="C465" s="112"/>
      <c r="D465" s="112"/>
      <c r="E465" s="112"/>
      <c r="F465" s="112"/>
      <c r="G465" s="112"/>
      <c r="H465" s="116"/>
      <c r="I465" s="116"/>
      <c r="K465" s="116"/>
      <c r="L465" s="116"/>
    </row>
    <row r="466" spans="1:12" ht="15">
      <c r="A466" s="84"/>
      <c r="B466" s="84"/>
      <c r="C466" s="81"/>
      <c r="D466" s="81"/>
      <c r="E466" s="81"/>
      <c r="F466" s="81"/>
      <c r="G466" s="81"/>
      <c r="H466" s="82"/>
      <c r="I466" s="82"/>
      <c r="K466" s="82"/>
      <c r="L466" s="82"/>
    </row>
    <row r="467" spans="1:12" ht="15">
      <c r="A467" s="85"/>
      <c r="B467" s="85"/>
      <c r="C467" s="81"/>
      <c r="D467" s="81"/>
      <c r="E467" s="81"/>
      <c r="F467" s="81"/>
      <c r="G467" s="81"/>
      <c r="H467" s="82"/>
      <c r="I467" s="82"/>
      <c r="K467" s="82"/>
      <c r="L467" s="82"/>
    </row>
    <row r="468" spans="1:12" ht="15">
      <c r="A468" s="85"/>
      <c r="B468" s="85"/>
      <c r="C468" s="81"/>
      <c r="D468" s="81"/>
      <c r="E468" s="81"/>
      <c r="F468" s="81"/>
      <c r="G468" s="81"/>
      <c r="H468" s="82"/>
      <c r="I468" s="82"/>
      <c r="K468" s="82"/>
      <c r="L468" s="82"/>
    </row>
    <row r="469" spans="1:12" ht="14.25">
      <c r="A469" s="115"/>
      <c r="B469" s="115"/>
      <c r="C469" s="112"/>
      <c r="D469" s="112"/>
      <c r="E469" s="112"/>
      <c r="F469" s="112"/>
      <c r="G469" s="112"/>
      <c r="H469" s="113"/>
      <c r="I469" s="113"/>
      <c r="K469" s="113"/>
      <c r="L469" s="113"/>
    </row>
    <row r="470" spans="1:12" ht="15">
      <c r="A470" s="83"/>
      <c r="B470" s="83"/>
      <c r="C470" s="81"/>
      <c r="D470" s="81"/>
      <c r="E470" s="81"/>
      <c r="F470" s="81"/>
      <c r="G470" s="81"/>
      <c r="H470" s="111"/>
      <c r="I470" s="111"/>
      <c r="K470" s="111"/>
      <c r="L470" s="111"/>
    </row>
    <row r="471" spans="1:12" ht="15">
      <c r="A471" s="85"/>
      <c r="B471" s="85"/>
      <c r="C471" s="81"/>
      <c r="D471" s="81"/>
      <c r="E471" s="81"/>
      <c r="F471" s="81"/>
      <c r="G471" s="81"/>
      <c r="H471" s="111"/>
      <c r="I471" s="111"/>
      <c r="K471" s="111"/>
      <c r="L471" s="111"/>
    </row>
    <row r="472" spans="1:12" ht="15">
      <c r="A472" s="110"/>
      <c r="B472" s="110"/>
      <c r="C472" s="81"/>
      <c r="D472" s="81"/>
      <c r="E472" s="81"/>
      <c r="F472" s="81"/>
      <c r="G472" s="81"/>
      <c r="H472" s="111"/>
      <c r="I472" s="111"/>
      <c r="K472" s="111"/>
      <c r="L472" s="111"/>
    </row>
    <row r="473" spans="1:12" ht="15">
      <c r="A473" s="110"/>
      <c r="B473" s="110"/>
      <c r="C473" s="81"/>
      <c r="D473" s="81"/>
      <c r="E473" s="81"/>
      <c r="F473" s="81"/>
      <c r="G473" s="81"/>
      <c r="H473" s="111"/>
      <c r="I473" s="111"/>
      <c r="K473" s="111"/>
      <c r="L473" s="111"/>
    </row>
    <row r="474" spans="1:12" ht="15">
      <c r="A474" s="110"/>
      <c r="B474" s="110"/>
      <c r="C474" s="81"/>
      <c r="D474" s="81"/>
      <c r="E474" s="81"/>
      <c r="F474" s="81"/>
      <c r="G474" s="81"/>
      <c r="H474" s="111"/>
      <c r="I474" s="111"/>
      <c r="K474" s="111"/>
      <c r="L474" s="111"/>
    </row>
    <row r="475" spans="1:12" ht="15">
      <c r="A475" s="110"/>
      <c r="B475" s="110"/>
      <c r="C475" s="81"/>
      <c r="D475" s="81"/>
      <c r="E475" s="81"/>
      <c r="F475" s="81"/>
      <c r="G475" s="81"/>
      <c r="H475" s="111"/>
      <c r="I475" s="111"/>
      <c r="K475" s="111"/>
      <c r="L475" s="111"/>
    </row>
    <row r="476" spans="1:12" s="6" customFormat="1" ht="15">
      <c r="A476" s="122"/>
      <c r="B476" s="122"/>
      <c r="C476" s="81"/>
      <c r="D476" s="123"/>
      <c r="E476" s="123"/>
      <c r="F476" s="123"/>
      <c r="G476" s="81"/>
      <c r="H476" s="124"/>
      <c r="I476" s="124"/>
      <c r="K476" s="124"/>
      <c r="L476" s="124"/>
    </row>
    <row r="477" spans="1:12" s="6" customFormat="1" ht="15">
      <c r="A477" s="122"/>
      <c r="B477" s="122"/>
      <c r="C477" s="81"/>
      <c r="D477" s="123"/>
      <c r="E477" s="123"/>
      <c r="F477" s="123"/>
      <c r="G477" s="81"/>
      <c r="H477" s="124"/>
      <c r="I477" s="124"/>
      <c r="K477" s="124"/>
      <c r="L477" s="124"/>
    </row>
    <row r="478" spans="1:12" s="6" customFormat="1" ht="15">
      <c r="A478" s="125"/>
      <c r="B478" s="125"/>
      <c r="C478" s="81"/>
      <c r="D478" s="123"/>
      <c r="E478" s="123"/>
      <c r="F478" s="123"/>
      <c r="G478" s="81"/>
      <c r="H478" s="124"/>
      <c r="I478" s="124"/>
      <c r="K478" s="124"/>
      <c r="L478" s="124"/>
    </row>
    <row r="479" spans="1:12" s="6" customFormat="1" ht="15">
      <c r="A479" s="125"/>
      <c r="B479" s="125"/>
      <c r="C479" s="81"/>
      <c r="D479" s="123"/>
      <c r="E479" s="123"/>
      <c r="F479" s="123"/>
      <c r="G479" s="81"/>
      <c r="H479" s="124"/>
      <c r="I479" s="124"/>
      <c r="K479" s="124"/>
      <c r="L479" s="124"/>
    </row>
    <row r="480" spans="1:12" s="6" customFormat="1" ht="15">
      <c r="A480" s="126"/>
      <c r="B480" s="126"/>
      <c r="C480" s="81"/>
      <c r="D480" s="123"/>
      <c r="E480" s="123"/>
      <c r="F480" s="123"/>
      <c r="G480" s="81"/>
      <c r="H480" s="124"/>
      <c r="I480" s="124"/>
      <c r="K480" s="124"/>
      <c r="L480" s="124"/>
    </row>
    <row r="481" spans="1:12" s="6" customFormat="1" ht="15">
      <c r="A481" s="126"/>
      <c r="B481" s="126"/>
      <c r="C481" s="81"/>
      <c r="D481" s="123"/>
      <c r="E481" s="123"/>
      <c r="F481" s="123"/>
      <c r="G481" s="81"/>
      <c r="H481" s="124"/>
      <c r="I481" s="124"/>
      <c r="K481" s="124"/>
      <c r="L481" s="124"/>
    </row>
    <row r="482" spans="1:12" s="6" customFormat="1" ht="15">
      <c r="A482" s="127"/>
      <c r="B482" s="127"/>
      <c r="C482" s="81"/>
      <c r="D482" s="123"/>
      <c r="E482" s="123"/>
      <c r="F482" s="123"/>
      <c r="G482" s="81"/>
      <c r="H482" s="128"/>
      <c r="I482" s="128"/>
      <c r="K482" s="128"/>
      <c r="L482" s="128"/>
    </row>
    <row r="483" spans="1:12" s="6" customFormat="1" ht="15">
      <c r="A483" s="126"/>
      <c r="B483" s="126"/>
      <c r="C483" s="81"/>
      <c r="D483" s="123"/>
      <c r="E483" s="123"/>
      <c r="F483" s="123"/>
      <c r="G483" s="81"/>
      <c r="H483" s="128"/>
      <c r="I483" s="128"/>
      <c r="K483" s="128"/>
      <c r="L483" s="128"/>
    </row>
    <row r="484" spans="1:12" s="6" customFormat="1" ht="15">
      <c r="A484" s="126"/>
      <c r="B484" s="126"/>
      <c r="C484" s="81"/>
      <c r="D484" s="123"/>
      <c r="E484" s="123"/>
      <c r="F484" s="123"/>
      <c r="G484" s="81"/>
      <c r="H484" s="128"/>
      <c r="I484" s="128"/>
      <c r="K484" s="128"/>
      <c r="L484" s="128"/>
    </row>
    <row r="485" spans="1:12" s="6" customFormat="1" ht="15">
      <c r="A485" s="126"/>
      <c r="B485" s="126"/>
      <c r="C485" s="81"/>
      <c r="D485" s="123"/>
      <c r="E485" s="123"/>
      <c r="F485" s="123"/>
      <c r="G485" s="81"/>
      <c r="H485" s="128"/>
      <c r="I485" s="128"/>
      <c r="K485" s="128"/>
      <c r="L485" s="128"/>
    </row>
    <row r="486" spans="1:12" s="6" customFormat="1" ht="15">
      <c r="A486" s="126"/>
      <c r="B486" s="126"/>
      <c r="C486" s="81"/>
      <c r="D486" s="123"/>
      <c r="E486" s="123"/>
      <c r="F486" s="123"/>
      <c r="G486" s="81"/>
      <c r="H486" s="124"/>
      <c r="I486" s="124"/>
      <c r="K486" s="124"/>
      <c r="L486" s="124"/>
    </row>
    <row r="487" spans="1:12" s="6" customFormat="1" ht="15">
      <c r="A487" s="126"/>
      <c r="B487" s="126"/>
      <c r="C487" s="81"/>
      <c r="D487" s="123"/>
      <c r="E487" s="123"/>
      <c r="F487" s="123"/>
      <c r="G487" s="81"/>
      <c r="H487" s="128"/>
      <c r="I487" s="128"/>
      <c r="K487" s="128"/>
      <c r="L487" s="128"/>
    </row>
    <row r="488" spans="1:12" s="6" customFormat="1" ht="15">
      <c r="A488" s="126"/>
      <c r="B488" s="126"/>
      <c r="C488" s="81"/>
      <c r="D488" s="123"/>
      <c r="E488" s="123"/>
      <c r="F488" s="123"/>
      <c r="G488" s="81"/>
      <c r="H488" s="128"/>
      <c r="I488" s="128"/>
      <c r="K488" s="128"/>
      <c r="L488" s="128"/>
    </row>
    <row r="489" spans="1:12" s="4" customFormat="1" ht="14.25">
      <c r="A489" s="80"/>
      <c r="B489" s="80"/>
      <c r="C489" s="112"/>
      <c r="D489" s="112"/>
      <c r="E489" s="112"/>
      <c r="F489" s="112"/>
      <c r="G489" s="112"/>
      <c r="H489" s="116"/>
      <c r="I489" s="116"/>
      <c r="K489" s="116"/>
      <c r="L489" s="116"/>
    </row>
    <row r="490" spans="1:12" ht="14.25">
      <c r="A490" s="115"/>
      <c r="B490" s="115"/>
      <c r="C490" s="112"/>
      <c r="D490" s="112"/>
      <c r="E490" s="112"/>
      <c r="F490" s="112"/>
      <c r="G490" s="112"/>
      <c r="H490" s="116"/>
      <c r="I490" s="116"/>
      <c r="K490" s="116"/>
      <c r="L490" s="116"/>
    </row>
    <row r="491" spans="1:12" ht="15">
      <c r="A491" s="83"/>
      <c r="B491" s="83"/>
      <c r="C491" s="112"/>
      <c r="D491" s="112"/>
      <c r="E491" s="112"/>
      <c r="F491" s="129"/>
      <c r="G491" s="112"/>
      <c r="H491" s="116"/>
      <c r="I491" s="116"/>
      <c r="K491" s="116"/>
      <c r="L491" s="116"/>
    </row>
    <row r="492" spans="1:12" ht="15">
      <c r="A492" s="83"/>
      <c r="B492" s="83"/>
      <c r="C492" s="81"/>
      <c r="D492" s="81"/>
      <c r="E492" s="81"/>
      <c r="F492" s="130"/>
      <c r="G492" s="81"/>
      <c r="H492" s="82"/>
      <c r="I492" s="82"/>
      <c r="K492" s="82"/>
      <c r="L492" s="82"/>
    </row>
    <row r="493" spans="1:12" ht="15">
      <c r="A493" s="84"/>
      <c r="B493" s="84"/>
      <c r="C493" s="81"/>
      <c r="D493" s="81"/>
      <c r="E493" s="81"/>
      <c r="F493" s="130"/>
      <c r="G493" s="81"/>
      <c r="H493" s="82"/>
      <c r="I493" s="82"/>
      <c r="K493" s="82"/>
      <c r="L493" s="82"/>
    </row>
    <row r="494" spans="1:12" ht="14.25">
      <c r="A494" s="115"/>
      <c r="B494" s="115"/>
      <c r="C494" s="112"/>
      <c r="D494" s="112"/>
      <c r="E494" s="112"/>
      <c r="F494" s="112"/>
      <c r="G494" s="112"/>
      <c r="H494" s="116"/>
      <c r="I494" s="116"/>
      <c r="K494" s="116"/>
      <c r="L494" s="116"/>
    </row>
    <row r="495" spans="1:12" ht="14.25">
      <c r="A495" s="115"/>
      <c r="B495" s="115"/>
      <c r="C495" s="112"/>
      <c r="D495" s="112"/>
      <c r="E495" s="112"/>
      <c r="F495" s="112"/>
      <c r="G495" s="112"/>
      <c r="H495" s="116"/>
      <c r="I495" s="116"/>
      <c r="K495" s="116"/>
      <c r="L495" s="116"/>
    </row>
    <row r="496" spans="1:12" ht="15">
      <c r="A496" s="83"/>
      <c r="B496" s="83"/>
      <c r="C496" s="81"/>
      <c r="D496" s="81"/>
      <c r="E496" s="81"/>
      <c r="F496" s="81"/>
      <c r="G496" s="81"/>
      <c r="H496" s="82"/>
      <c r="I496" s="82"/>
      <c r="K496" s="82"/>
      <c r="L496" s="82"/>
    </row>
    <row r="497" spans="1:12" ht="15">
      <c r="A497" s="83"/>
      <c r="B497" s="83"/>
      <c r="C497" s="81"/>
      <c r="D497" s="81"/>
      <c r="E497" s="81"/>
      <c r="F497" s="81"/>
      <c r="G497" s="81"/>
      <c r="H497" s="82"/>
      <c r="I497" s="82"/>
      <c r="K497" s="82"/>
      <c r="L497" s="82"/>
    </row>
    <row r="498" spans="1:12" ht="15">
      <c r="A498" s="84"/>
      <c r="B498" s="84"/>
      <c r="C498" s="81"/>
      <c r="D498" s="81"/>
      <c r="E498" s="81"/>
      <c r="F498" s="81"/>
      <c r="G498" s="81"/>
      <c r="H498" s="82"/>
      <c r="I498" s="82"/>
      <c r="K498" s="82"/>
      <c r="L498" s="82"/>
    </row>
    <row r="499" spans="1:12" ht="14.25">
      <c r="A499" s="80"/>
      <c r="B499" s="80"/>
      <c r="C499" s="112"/>
      <c r="D499" s="112"/>
      <c r="E499" s="112"/>
      <c r="F499" s="131"/>
      <c r="G499" s="112"/>
      <c r="H499" s="116"/>
      <c r="I499" s="116"/>
      <c r="K499" s="116"/>
      <c r="L499" s="116"/>
    </row>
    <row r="500" spans="1:12" ht="14.25">
      <c r="A500" s="80"/>
      <c r="B500" s="80"/>
      <c r="C500" s="112"/>
      <c r="D500" s="112"/>
      <c r="E500" s="112"/>
      <c r="F500" s="112"/>
      <c r="G500" s="112"/>
      <c r="H500" s="116"/>
      <c r="I500" s="116"/>
      <c r="K500" s="116"/>
      <c r="L500" s="116"/>
    </row>
    <row r="501" spans="1:12" ht="14.25">
      <c r="A501" s="80"/>
      <c r="B501" s="80"/>
      <c r="C501" s="112"/>
      <c r="D501" s="112"/>
      <c r="E501" s="112"/>
      <c r="F501" s="112"/>
      <c r="G501" s="112"/>
      <c r="H501" s="116"/>
      <c r="I501" s="116"/>
      <c r="K501" s="116"/>
      <c r="L501" s="116"/>
    </row>
    <row r="502" spans="1:12" ht="15">
      <c r="A502" s="83"/>
      <c r="B502" s="83"/>
      <c r="C502" s="81"/>
      <c r="D502" s="81"/>
      <c r="E502" s="81"/>
      <c r="F502" s="81"/>
      <c r="G502" s="81"/>
      <c r="H502" s="82"/>
      <c r="I502" s="82"/>
      <c r="K502" s="82"/>
      <c r="L502" s="82"/>
    </row>
    <row r="503" spans="1:12" ht="15">
      <c r="A503" s="84"/>
      <c r="B503" s="84"/>
      <c r="C503" s="81"/>
      <c r="D503" s="81"/>
      <c r="E503" s="81"/>
      <c r="F503" s="81"/>
      <c r="G503" s="81"/>
      <c r="H503" s="82"/>
      <c r="I503" s="82"/>
      <c r="K503" s="82"/>
      <c r="L503" s="82"/>
    </row>
    <row r="504" spans="1:12" ht="15">
      <c r="A504" s="85"/>
      <c r="B504" s="85"/>
      <c r="C504" s="81"/>
      <c r="D504" s="81"/>
      <c r="E504" s="81"/>
      <c r="F504" s="81"/>
      <c r="G504" s="81"/>
      <c r="H504" s="82"/>
      <c r="I504" s="82"/>
      <c r="K504" s="82"/>
      <c r="L504" s="82"/>
    </row>
    <row r="505" spans="1:12" ht="15">
      <c r="A505" s="85"/>
      <c r="B505" s="85"/>
      <c r="C505" s="81"/>
      <c r="D505" s="81"/>
      <c r="E505" s="81"/>
      <c r="F505" s="81"/>
      <c r="G505" s="81"/>
      <c r="H505" s="82"/>
      <c r="I505" s="82"/>
      <c r="K505" s="82"/>
      <c r="L505" s="82"/>
    </row>
    <row r="506" spans="1:12" ht="15">
      <c r="A506" s="85"/>
      <c r="B506" s="85"/>
      <c r="C506" s="81"/>
      <c r="D506" s="81"/>
      <c r="E506" s="81"/>
      <c r="F506" s="81"/>
      <c r="G506" s="81"/>
      <c r="H506" s="82"/>
      <c r="I506" s="82"/>
      <c r="K506" s="82"/>
      <c r="L506" s="82"/>
    </row>
    <row r="507" spans="1:12" ht="15">
      <c r="A507" s="117"/>
      <c r="B507" s="117"/>
      <c r="C507" s="81"/>
      <c r="D507" s="81"/>
      <c r="E507" s="81"/>
      <c r="F507" s="81"/>
      <c r="G507" s="81"/>
      <c r="H507" s="82"/>
      <c r="I507" s="82"/>
      <c r="K507" s="82"/>
      <c r="L507" s="82"/>
    </row>
    <row r="508" spans="1:12" ht="15">
      <c r="A508" s="85"/>
      <c r="B508" s="85"/>
      <c r="C508" s="81"/>
      <c r="D508" s="81"/>
      <c r="E508" s="81"/>
      <c r="F508" s="81"/>
      <c r="G508" s="81"/>
      <c r="H508" s="82"/>
      <c r="I508" s="82"/>
      <c r="K508" s="82"/>
      <c r="L508" s="82"/>
    </row>
    <row r="509" spans="1:12" ht="15">
      <c r="A509" s="85"/>
      <c r="B509" s="85"/>
      <c r="C509" s="81"/>
      <c r="D509" s="81"/>
      <c r="E509" s="81"/>
      <c r="F509" s="81"/>
      <c r="G509" s="81"/>
      <c r="H509" s="82"/>
      <c r="I509" s="82"/>
      <c r="K509" s="82"/>
      <c r="L509" s="82"/>
    </row>
    <row r="510" spans="1:12" ht="15">
      <c r="A510" s="85"/>
      <c r="B510" s="85"/>
      <c r="C510" s="81"/>
      <c r="D510" s="81"/>
      <c r="E510" s="81"/>
      <c r="F510" s="81"/>
      <c r="G510" s="81"/>
      <c r="H510" s="82"/>
      <c r="I510" s="82"/>
      <c r="K510" s="82"/>
      <c r="L510" s="82"/>
    </row>
    <row r="511" spans="1:12" s="4" customFormat="1" ht="15">
      <c r="A511" s="80"/>
      <c r="B511" s="80"/>
      <c r="C511" s="81"/>
      <c r="D511" s="81"/>
      <c r="E511" s="81"/>
      <c r="F511" s="81"/>
      <c r="G511" s="81"/>
      <c r="H511" s="82"/>
      <c r="I511" s="82"/>
      <c r="K511" s="82"/>
      <c r="L511" s="82"/>
    </row>
    <row r="512" spans="1:12" s="4" customFormat="1" ht="15">
      <c r="A512" s="83"/>
      <c r="B512" s="83"/>
      <c r="C512" s="81"/>
      <c r="D512" s="81"/>
      <c r="E512" s="81"/>
      <c r="F512" s="132"/>
      <c r="G512" s="81"/>
      <c r="H512" s="82"/>
      <c r="I512" s="82"/>
      <c r="K512" s="82"/>
      <c r="L512" s="82"/>
    </row>
    <row r="513" spans="1:12" s="4" customFormat="1" ht="15">
      <c r="A513" s="84"/>
      <c r="B513" s="84"/>
      <c r="C513" s="81"/>
      <c r="D513" s="81"/>
      <c r="E513" s="81"/>
      <c r="F513" s="81"/>
      <c r="G513" s="81"/>
      <c r="H513" s="82"/>
      <c r="I513" s="82"/>
      <c r="K513" s="82"/>
      <c r="L513" s="82"/>
    </row>
    <row r="514" spans="1:12" s="4" customFormat="1" ht="15">
      <c r="A514" s="85"/>
      <c r="B514" s="85"/>
      <c r="C514" s="81"/>
      <c r="D514" s="81"/>
      <c r="E514" s="81"/>
      <c r="F514" s="81"/>
      <c r="G514" s="81"/>
      <c r="H514" s="82"/>
      <c r="I514" s="82"/>
      <c r="K514" s="82"/>
      <c r="L514" s="82"/>
    </row>
    <row r="515" spans="1:12" s="4" customFormat="1" ht="15">
      <c r="A515" s="85"/>
      <c r="B515" s="85"/>
      <c r="C515" s="81"/>
      <c r="D515" s="81"/>
      <c r="E515" s="81"/>
      <c r="F515" s="81"/>
      <c r="G515" s="81"/>
      <c r="H515" s="82"/>
      <c r="I515" s="82"/>
      <c r="K515" s="82"/>
      <c r="L515" s="82"/>
    </row>
    <row r="516" spans="1:12" s="4" customFormat="1" ht="15">
      <c r="A516" s="85"/>
      <c r="B516" s="85"/>
      <c r="C516" s="81"/>
      <c r="D516" s="81"/>
      <c r="E516" s="81"/>
      <c r="F516" s="81"/>
      <c r="G516" s="81"/>
      <c r="H516" s="82"/>
      <c r="I516" s="82"/>
      <c r="K516" s="82"/>
      <c r="L516" s="82"/>
    </row>
    <row r="517" spans="1:12" ht="15">
      <c r="A517" s="87"/>
      <c r="B517" s="87"/>
      <c r="C517" s="87"/>
      <c r="D517" s="133"/>
      <c r="E517" s="133"/>
      <c r="F517" s="87"/>
      <c r="G517" s="87"/>
      <c r="H517" s="134"/>
      <c r="I517" s="134"/>
      <c r="K517" s="134"/>
      <c r="L517" s="134"/>
    </row>
    <row r="518" spans="1:12" ht="15">
      <c r="A518" s="87"/>
      <c r="B518" s="87"/>
      <c r="C518" s="87"/>
      <c r="D518" s="133"/>
      <c r="E518" s="133"/>
      <c r="F518" s="87"/>
      <c r="G518" s="87"/>
      <c r="H518" s="134"/>
      <c r="I518" s="134"/>
      <c r="K518" s="134"/>
      <c r="L518" s="134"/>
    </row>
    <row r="519" spans="1:12" ht="15">
      <c r="A519" s="87"/>
      <c r="B519" s="87"/>
      <c r="C519" s="87"/>
      <c r="D519" s="133"/>
      <c r="E519" s="133"/>
      <c r="F519" s="87"/>
      <c r="G519" s="87"/>
      <c r="H519" s="135"/>
      <c r="I519" s="135"/>
      <c r="K519" s="135"/>
      <c r="L519" s="135"/>
    </row>
    <row r="520" spans="1:12" ht="15">
      <c r="A520" s="87"/>
      <c r="B520" s="87"/>
      <c r="C520" s="87"/>
      <c r="D520" s="133"/>
      <c r="E520" s="133"/>
      <c r="F520" s="87"/>
      <c r="G520" s="87"/>
      <c r="H520" s="134"/>
      <c r="I520" s="134"/>
      <c r="K520" s="134"/>
      <c r="L520" s="134"/>
    </row>
    <row r="521" spans="1:12" ht="15">
      <c r="A521" s="87"/>
      <c r="B521" s="87"/>
      <c r="C521" s="87"/>
      <c r="D521" s="133"/>
      <c r="E521" s="133"/>
      <c r="F521" s="87"/>
      <c r="G521" s="87"/>
      <c r="H521" s="134"/>
      <c r="I521" s="134"/>
      <c r="K521" s="134"/>
      <c r="L521" s="134"/>
    </row>
    <row r="522" spans="1:12" ht="15">
      <c r="A522" s="87"/>
      <c r="B522" s="87"/>
      <c r="C522" s="87"/>
      <c r="D522" s="133"/>
      <c r="E522" s="133"/>
      <c r="F522" s="87"/>
      <c r="G522" s="87"/>
      <c r="H522" s="134"/>
      <c r="I522" s="134"/>
      <c r="K522" s="134"/>
      <c r="L522" s="134"/>
    </row>
    <row r="523" spans="1:12" ht="12.75">
      <c r="A523" s="88"/>
      <c r="B523" s="88"/>
      <c r="C523" s="88"/>
      <c r="D523" s="136"/>
      <c r="E523" s="136"/>
      <c r="F523" s="88"/>
      <c r="G523" s="88"/>
      <c r="H523" s="56"/>
      <c r="I523" s="56"/>
      <c r="K523" s="56"/>
      <c r="L523" s="56"/>
    </row>
    <row r="524" spans="1:12" ht="12.75">
      <c r="A524" s="88"/>
      <c r="B524" s="88"/>
      <c r="C524" s="88"/>
      <c r="D524" s="136"/>
      <c r="E524" s="136"/>
      <c r="F524" s="88"/>
      <c r="G524" s="88"/>
      <c r="H524" s="56"/>
      <c r="I524" s="56"/>
      <c r="K524" s="56"/>
      <c r="L524" s="56"/>
    </row>
    <row r="525" spans="1:12" ht="12.75">
      <c r="A525" s="88"/>
      <c r="B525" s="88"/>
      <c r="C525" s="88"/>
      <c r="D525" s="136"/>
      <c r="E525" s="136"/>
      <c r="F525" s="88"/>
      <c r="G525" s="88"/>
      <c r="H525" s="56"/>
      <c r="I525" s="56"/>
      <c r="K525" s="56"/>
      <c r="L525" s="56"/>
    </row>
    <row r="526" spans="1:12" ht="12.75">
      <c r="A526" s="88"/>
      <c r="B526" s="88"/>
      <c r="C526" s="88"/>
      <c r="D526" s="136"/>
      <c r="E526" s="136"/>
      <c r="F526" s="88"/>
      <c r="G526" s="88"/>
      <c r="H526" s="56"/>
      <c r="I526" s="56"/>
      <c r="K526" s="56"/>
      <c r="L526" s="56"/>
    </row>
    <row r="527" spans="1:12" ht="12.75">
      <c r="A527" s="88"/>
      <c r="B527" s="88"/>
      <c r="C527" s="88"/>
      <c r="D527" s="136"/>
      <c r="E527" s="136"/>
      <c r="F527" s="88"/>
      <c r="G527" s="88"/>
      <c r="H527" s="56"/>
      <c r="I527" s="56"/>
      <c r="K527" s="56"/>
      <c r="L527" s="56"/>
    </row>
    <row r="528" spans="1:12" ht="12.75">
      <c r="A528" s="88"/>
      <c r="B528" s="88"/>
      <c r="C528" s="88"/>
      <c r="D528" s="136"/>
      <c r="E528" s="136"/>
      <c r="F528" s="88"/>
      <c r="G528" s="88"/>
      <c r="H528" s="56"/>
      <c r="I528" s="56"/>
      <c r="K528" s="56"/>
      <c r="L528" s="56"/>
    </row>
    <row r="529" spans="1:12" ht="12.75">
      <c r="A529" s="88"/>
      <c r="B529" s="88"/>
      <c r="C529" s="88"/>
      <c r="D529" s="136"/>
      <c r="E529" s="136"/>
      <c r="F529" s="88"/>
      <c r="G529" s="88"/>
      <c r="H529" s="56"/>
      <c r="I529" s="56"/>
      <c r="K529" s="56"/>
      <c r="L529" s="56"/>
    </row>
    <row r="530" spans="1:12" ht="12.75">
      <c r="A530" s="88"/>
      <c r="B530" s="88"/>
      <c r="C530" s="88"/>
      <c r="D530" s="136"/>
      <c r="E530" s="136"/>
      <c r="F530" s="88"/>
      <c r="G530" s="88"/>
      <c r="H530" s="56"/>
      <c r="I530" s="56"/>
      <c r="K530" s="56"/>
      <c r="L530" s="56"/>
    </row>
    <row r="531" spans="1:12" ht="12.75">
      <c r="A531" s="88"/>
      <c r="B531" s="88"/>
      <c r="C531" s="88"/>
      <c r="D531" s="136"/>
      <c r="E531" s="136"/>
      <c r="F531" s="88"/>
      <c r="G531" s="88"/>
      <c r="H531" s="56"/>
      <c r="I531" s="56"/>
      <c r="K531" s="56"/>
      <c r="L531" s="56"/>
    </row>
    <row r="532" spans="1:12" ht="12.75">
      <c r="A532" s="88"/>
      <c r="B532" s="88"/>
      <c r="C532" s="88"/>
      <c r="D532" s="136"/>
      <c r="E532" s="136"/>
      <c r="F532" s="88"/>
      <c r="G532" s="88"/>
      <c r="H532" s="56"/>
      <c r="I532" s="56"/>
      <c r="K532" s="56"/>
      <c r="L532" s="56"/>
    </row>
    <row r="533" spans="1:12" ht="12.75">
      <c r="A533" s="88"/>
      <c r="B533" s="88"/>
      <c r="C533" s="88"/>
      <c r="D533" s="136"/>
      <c r="E533" s="136"/>
      <c r="F533" s="88"/>
      <c r="G533" s="88"/>
      <c r="H533" s="56"/>
      <c r="I533" s="56"/>
      <c r="K533" s="56"/>
      <c r="L533" s="56"/>
    </row>
    <row r="534" spans="1:12" ht="12.75">
      <c r="A534" s="88"/>
      <c r="B534" s="88"/>
      <c r="C534" s="88"/>
      <c r="D534" s="136"/>
      <c r="E534" s="136"/>
      <c r="F534" s="88"/>
      <c r="G534" s="88"/>
      <c r="H534" s="56"/>
      <c r="I534" s="56"/>
      <c r="K534" s="56"/>
      <c r="L534" s="56"/>
    </row>
    <row r="535" spans="1:12" ht="12.75">
      <c r="A535" s="88"/>
      <c r="B535" s="88"/>
      <c r="C535" s="88"/>
      <c r="D535" s="136"/>
      <c r="E535" s="136"/>
      <c r="F535" s="88"/>
      <c r="G535" s="88"/>
      <c r="H535" s="56"/>
      <c r="I535" s="56"/>
      <c r="K535" s="56"/>
      <c r="L535" s="56"/>
    </row>
    <row r="536" spans="1:12" ht="12.75">
      <c r="A536" s="88"/>
      <c r="B536" s="88"/>
      <c r="C536" s="88"/>
      <c r="D536" s="136"/>
      <c r="E536" s="136"/>
      <c r="F536" s="88"/>
      <c r="G536" s="88"/>
      <c r="H536" s="56"/>
      <c r="I536" s="56"/>
      <c r="K536" s="56"/>
      <c r="L536" s="56"/>
    </row>
    <row r="537" spans="1:12" ht="12.75">
      <c r="A537" s="88"/>
      <c r="B537" s="88"/>
      <c r="C537" s="88"/>
      <c r="D537" s="136"/>
      <c r="E537" s="136"/>
      <c r="F537" s="88"/>
      <c r="G537" s="88"/>
      <c r="H537" s="56"/>
      <c r="I537" s="56"/>
      <c r="K537" s="56"/>
      <c r="L537" s="56"/>
    </row>
    <row r="538" spans="1:12" ht="12.75">
      <c r="A538" s="88"/>
      <c r="B538" s="88"/>
      <c r="C538" s="88"/>
      <c r="D538" s="136"/>
      <c r="E538" s="136"/>
      <c r="F538" s="88"/>
      <c r="G538" s="88"/>
      <c r="H538" s="56"/>
      <c r="I538" s="56"/>
      <c r="K538" s="56"/>
      <c r="L538" s="56"/>
    </row>
    <row r="539" spans="1:12" ht="12.75">
      <c r="A539" s="88"/>
      <c r="B539" s="88"/>
      <c r="C539" s="88"/>
      <c r="D539" s="136"/>
      <c r="E539" s="136"/>
      <c r="F539" s="88"/>
      <c r="G539" s="88"/>
      <c r="H539" s="56"/>
      <c r="I539" s="56"/>
      <c r="K539" s="56"/>
      <c r="L539" s="56"/>
    </row>
    <row r="540" spans="1:12" ht="12.75">
      <c r="A540" s="88"/>
      <c r="B540" s="88"/>
      <c r="C540" s="88"/>
      <c r="D540" s="136"/>
      <c r="E540" s="136"/>
      <c r="F540" s="88"/>
      <c r="G540" s="88"/>
      <c r="H540" s="56"/>
      <c r="I540" s="56"/>
      <c r="K540" s="56"/>
      <c r="L540" s="56"/>
    </row>
    <row r="541" spans="1:12" ht="12.75">
      <c r="A541" s="88"/>
      <c r="B541" s="88"/>
      <c r="C541" s="88"/>
      <c r="D541" s="136"/>
      <c r="E541" s="136"/>
      <c r="F541" s="88"/>
      <c r="G541" s="88"/>
      <c r="H541" s="56"/>
      <c r="I541" s="56"/>
      <c r="K541" s="56"/>
      <c r="L541" s="56"/>
    </row>
    <row r="542" spans="1:12" ht="12.75">
      <c r="A542" s="88"/>
      <c r="B542" s="88"/>
      <c r="C542" s="88"/>
      <c r="D542" s="136"/>
      <c r="E542" s="136"/>
      <c r="F542" s="88"/>
      <c r="G542" s="88"/>
      <c r="H542" s="56"/>
      <c r="I542" s="56"/>
      <c r="K542" s="56"/>
      <c r="L542" s="56"/>
    </row>
    <row r="543" spans="1:12" ht="12.75">
      <c r="A543" s="88"/>
      <c r="B543" s="88"/>
      <c r="C543" s="88"/>
      <c r="D543" s="136"/>
      <c r="E543" s="136"/>
      <c r="F543" s="88"/>
      <c r="G543" s="88"/>
      <c r="H543" s="56"/>
      <c r="I543" s="56"/>
      <c r="K543" s="56"/>
      <c r="L543" s="56"/>
    </row>
    <row r="544" spans="1:12" ht="12.75">
      <c r="A544" s="88"/>
      <c r="B544" s="88"/>
      <c r="C544" s="88"/>
      <c r="D544" s="136"/>
      <c r="E544" s="136"/>
      <c r="F544" s="88"/>
      <c r="G544" s="88"/>
      <c r="H544" s="56"/>
      <c r="I544" s="56"/>
      <c r="K544" s="56"/>
      <c r="L544" s="56"/>
    </row>
    <row r="545" spans="1:12" ht="12.75">
      <c r="A545" s="88"/>
      <c r="B545" s="88"/>
      <c r="C545" s="88"/>
      <c r="D545" s="136"/>
      <c r="E545" s="136"/>
      <c r="F545" s="88"/>
      <c r="G545" s="88"/>
      <c r="H545" s="56"/>
      <c r="I545" s="56"/>
      <c r="K545" s="56"/>
      <c r="L545" s="56"/>
    </row>
    <row r="546" spans="1:12" ht="12.75">
      <c r="A546" s="88"/>
      <c r="B546" s="88"/>
      <c r="C546" s="88"/>
      <c r="D546" s="136"/>
      <c r="E546" s="136"/>
      <c r="F546" s="88"/>
      <c r="G546" s="88"/>
      <c r="H546" s="56"/>
      <c r="I546" s="56"/>
      <c r="K546" s="56"/>
      <c r="L546" s="56"/>
    </row>
    <row r="547" spans="1:12" ht="12.75">
      <c r="A547" s="4"/>
      <c r="B547" s="4"/>
      <c r="D547" s="137"/>
      <c r="E547" s="137"/>
      <c r="F547" s="4"/>
      <c r="G547" s="4"/>
      <c r="H547" s="138"/>
      <c r="I547" s="138"/>
      <c r="K547" s="138"/>
      <c r="L547" s="138"/>
    </row>
    <row r="548" spans="1:12" ht="12.75">
      <c r="A548" s="4"/>
      <c r="B548" s="4"/>
      <c r="D548" s="137"/>
      <c r="E548" s="137"/>
      <c r="F548" s="4"/>
      <c r="G548" s="4"/>
      <c r="H548" s="138"/>
      <c r="I548" s="138"/>
      <c r="K548" s="138"/>
      <c r="L548" s="138"/>
    </row>
    <row r="549" spans="1:12" ht="12.75">
      <c r="A549" s="4"/>
      <c r="B549" s="4"/>
      <c r="D549" s="137"/>
      <c r="E549" s="137"/>
      <c r="F549" s="4"/>
      <c r="G549" s="4"/>
      <c r="H549" s="138"/>
      <c r="I549" s="138"/>
      <c r="K549" s="138"/>
      <c r="L549" s="138"/>
    </row>
  </sheetData>
  <sheetProtection/>
  <mergeCells count="20">
    <mergeCell ref="D2:I2"/>
    <mergeCell ref="D3:J3"/>
    <mergeCell ref="D4:K4"/>
    <mergeCell ref="D5:J5"/>
    <mergeCell ref="D6:I6"/>
    <mergeCell ref="N26:O26"/>
    <mergeCell ref="G14:L14"/>
    <mergeCell ref="G15:M15"/>
    <mergeCell ref="G17:L17"/>
    <mergeCell ref="D19:I19"/>
    <mergeCell ref="P26:Q26"/>
    <mergeCell ref="A24:J24"/>
    <mergeCell ref="F16:L16"/>
    <mergeCell ref="D22:I22"/>
    <mergeCell ref="D23:I23"/>
    <mergeCell ref="A26:A27"/>
    <mergeCell ref="C26:G26"/>
    <mergeCell ref="H26:J26"/>
    <mergeCell ref="D20:H20"/>
    <mergeCell ref="D21:H21"/>
  </mergeCells>
  <printOptions/>
  <pageMargins left="0.8267716535433072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63" r:id="rId1"/>
  <rowBreaks count="4" manualBreakCount="4">
    <brk id="81" max="255" man="1"/>
    <brk id="145" max="255" man="1"/>
    <brk id="228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Zernovskoe</cp:lastModifiedBy>
  <cp:lastPrinted>2022-04-26T14:01:37Z</cp:lastPrinted>
  <dcterms:created xsi:type="dcterms:W3CDTF">2008-11-18T02:50:26Z</dcterms:created>
  <dcterms:modified xsi:type="dcterms:W3CDTF">2022-05-26T01:38:53Z</dcterms:modified>
  <cp:category/>
  <cp:version/>
  <cp:contentType/>
  <cp:contentStatus/>
</cp:coreProperties>
</file>